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heinz365-my.sharepoint.com/personal/sophie_kaashoek_kraftheinz_com/Documents/Documents/Personal documents/Paper/"/>
    </mc:Choice>
  </mc:AlternateContent>
  <xr:revisionPtr revIDLastSave="392" documentId="8_{265B3363-8781-45B9-9FCB-0D02720A651B}" xr6:coauthVersionLast="47" xr6:coauthVersionMax="47" xr10:uidLastSave="{6009A346-DC85-4F96-BE77-1ED27209F1D1}"/>
  <bookViews>
    <workbookView xWindow="-110" yWindow="-110" windowWidth="19420" windowHeight="11620" activeTab="2" xr2:uid="{73AD16C7-24EA-4651-97DE-69B7ACD3EFC9}"/>
  </bookViews>
  <sheets>
    <sheet name="Description of sheets" sheetId="4" r:id="rId1"/>
    <sheet name="Database " sheetId="2" r:id="rId2"/>
    <sheet name="Datasets" sheetId="3" r:id="rId3"/>
  </sheets>
  <externalReferences>
    <externalReference r:id="rId4"/>
  </externalReferences>
  <definedNames>
    <definedName name="_xlnm._FilterDatabase" localSheetId="1">'Database '!$B$3:$M$25</definedName>
    <definedName name="_xlnm._FilterDatabase" localSheetId="2" hidden="1">Datasets!$D$3:$G$25</definedName>
    <definedName name="Classification">#REF!</definedName>
    <definedName name="Dataset" localSheetId="1">[1]!Table1[#All]</definedName>
    <definedName name="Dataset">[1]!Table1[#All]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3" l="1"/>
  <c r="E31" i="3"/>
  <c r="E29" i="3"/>
  <c r="I25" i="2"/>
  <c r="J25" i="2" s="1"/>
  <c r="I24" i="2"/>
  <c r="J24" i="2" s="1"/>
  <c r="I23" i="2"/>
  <c r="J23" i="2" s="1"/>
  <c r="I22" i="2"/>
  <c r="J22" i="2" s="1"/>
  <c r="I21" i="2"/>
  <c r="J21" i="2" s="1"/>
  <c r="I20" i="2"/>
  <c r="J20" i="2" s="1"/>
  <c r="I19" i="2"/>
  <c r="J19" i="2" s="1"/>
  <c r="I18" i="2"/>
  <c r="J18" i="2" s="1"/>
  <c r="I17" i="2"/>
  <c r="J17" i="2" s="1"/>
  <c r="I16" i="2"/>
  <c r="J16" i="2" s="1"/>
  <c r="I15" i="2"/>
  <c r="J15" i="2" s="1"/>
  <c r="I14" i="2"/>
  <c r="J14" i="2" s="1"/>
  <c r="I13" i="2"/>
  <c r="J13" i="2" s="1"/>
  <c r="I12" i="2"/>
  <c r="J12" i="2" s="1"/>
  <c r="I11" i="2"/>
  <c r="J11" i="2" s="1"/>
  <c r="I10" i="2"/>
  <c r="J10" i="2" s="1"/>
  <c r="I9" i="2"/>
  <c r="J9" i="2" s="1"/>
  <c r="I8" i="2"/>
  <c r="J8" i="2" s="1"/>
  <c r="I7" i="2"/>
  <c r="J7" i="2" s="1"/>
  <c r="I6" i="2"/>
  <c r="J6" i="2" s="1"/>
  <c r="I5" i="2"/>
  <c r="J5" i="2" s="1"/>
  <c r="I4" i="2"/>
  <c r="J4" i="2" s="1"/>
</calcChain>
</file>

<file path=xl/sharedStrings.xml><?xml version="1.0" encoding="utf-8"?>
<sst xmlns="http://schemas.openxmlformats.org/spreadsheetml/2006/main" count="221" uniqueCount="118">
  <si>
    <t xml:space="preserve">S1 Tropical cyclones that affected banana plantation </t>
  </si>
  <si>
    <t>Table S1</t>
  </si>
  <si>
    <t>Date</t>
  </si>
  <si>
    <t>Land of event</t>
  </si>
  <si>
    <t>Name Cyclone</t>
  </si>
  <si>
    <t>Basin</t>
  </si>
  <si>
    <t>Location of plantation</t>
  </si>
  <si>
    <t>% destroyed</t>
  </si>
  <si>
    <t xml:space="preserve"> (x0.88 Harper, 2010)</t>
  </si>
  <si>
    <t>Link to Cyclone Track</t>
  </si>
  <si>
    <t>Link to source</t>
  </si>
  <si>
    <t>The Philippines</t>
  </si>
  <si>
    <t>Typhoon Pablo (Bopha)</t>
  </si>
  <si>
    <t>North Western Pacific</t>
  </si>
  <si>
    <t xml:space="preserve">Mindanao </t>
  </si>
  <si>
    <t>https://www.promusa.org/blogpost212-Typhoon-Pablo-flattens-banana-plantations</t>
  </si>
  <si>
    <t>https://www.hurriyetdailynews.com/typhoon-destroys-quarter-of-philippine-banana-crop-36245 + https://www.rappler.com/business/17451-pablo-destroys-quarter-of-ph-banana-crop/</t>
  </si>
  <si>
    <t>Dominica</t>
  </si>
  <si>
    <t>Hurricane David</t>
  </si>
  <si>
    <t>North Atlantic</t>
  </si>
  <si>
    <t>"completely destroyed the country’s banana crop"</t>
  </si>
  <si>
    <t>Wind speed from article</t>
  </si>
  <si>
    <t>https://pdf.sciencedirectassets.com/271787/1-s2.0-S0306919217X0002X/1-s2.0-S030691921630642X/main.pdf?X-Amz-Security-Token=IQoJb3JpZ2luX2VjEKD%2F%2F%2F%2F%2F%2F%2F%2F%2F%2FwEaCXVzLWVhc3QtMSJIMEYCIQC2fKXn04mCa5fpDnBboetGVvgC0YiFYlAUftp9QPVngQIhAMBrydbpStX7dmzWqRya2kJZ1o%2FTFYWHd3MtkZ4AWB9hKtUECIn%2F%2F%2F%2F%2F%2F%2F%2F%2F%2FwEQBRoMMDU5MDAzNTQ2ODY1Igz6aKIb5SjpvRwZqPsqqQRl0TeTnaBhFUu5kz6OwQk4BuncpXjK4h46wrMFDmCeGIxSo5tmc4gxIqdOiIpm6vxcgLgLWhHIm20tNsPHaMY6TBTcytm%2B2ZESG50J3Q%2Fn2SHKee%2FHJ9wPzt3FNraHz1BUQqW%2FO4fswCBwGp%2BfExtbmd3pFAytd7m0F9IUW2opPMd0cIxTncb8HUUBxUzb3H%2BuijhjkUVl0z7pPuiEnSN0lUuqzKJCSnQ%2BzU0YH3FPKtL4OJABW3sqe4%2FlxFwL8AD%2Bs8qGZxQ2un8xhU9NDv7tTnMsn6o6YzrttfZxbdARAA6Qw%2FCogJbMf8%2B714CLqF%2BZ0VSgcFu%2BkYGtEO%2F9RIvkbH7ZIK2BZd8JbjcwNVgK7B2fMWa0GLc7DBwWM5DXz6e1JV9gw7TmhctVY%2F3bC93df61nDRKIesoCeAGQOG2g2WM%2Fb0WkV4rpaPXKZIS9h3s028HtP4FMrjqjQeF3Xr05T8RHfgBaegeNZMeBh1upzK7W2Ydbwwc%2B%2FckKsBVOEGTF7SXEemDS2uozW0z7qxLIWBGH7Livfhm5xhm3gdjUvHpYw%2Frep7bsOobxRSm5%2FiRBxQYMuymnN9jPwH3jN99RCu6FCsARgL84NAJWxSA%2BECZqndpmNOLSMn4t8V2%2B0bCx3pg6GTwYmjpTbt5KFypLvf7czjIEw9vpSyq8PCZ7qgFBjlxnjV3avwdymZK2jMUcMLVMAoWMLe1D0WJjCw6icThZud2qeP0JMO6Ug5sGOqgBkH4C%2FiWRx7uriaEeQPL118o6rAqEc8ou4HjfpU1K66Ct%2FGF%2FdJw842m9lUmncgBMVjLHptjR%2FMlIWJVB1lL4F7QZnG5BuXdl6Pu6aqA1VrOrDIVKXrcqD2YLjSFZC%2FhHQ9emkdgkJtRQpJOK%2FmpUej%2Bn3B%2BgdyvqbP4V53agtHN4kShKyXjSerMZ4ljgJ%2Fbsmyc3K%2BPucOv%2FkNqc8MiXC3j0nAIDwgK3&amp;X-Amz-Algorithm=AWS4-HMAC-SHA256&amp;X-Amz-Date=20221101T084950Z&amp;X-Amz-SignedHeaders=host&amp;X-Amz-Expires=299&amp;X-Amz-Credential=ASIAQ3PHCVTYWNRETYJR%2F20221101%2Fus-east-1%2Fs3%2Faws4_request&amp;X-Amz-Signature=d24ca5343c5a4fe08929d075418ed5713a961853c0d603e60b806fd218ae7604&amp;hash=b4ee6ce97d3a0d7369e806885ed62a62a166b99dccba5b9df6242a7f0f46e003&amp;host=68042c943591013ac2b2430a89b270f6af2c76d8dfd086a07176afe7c76c2c61&amp;pii=S030691921630642X&amp;tid=spdf-1d774878-2b55-45d5-ac8d-107b07278fba&amp;sid=6856c04d2ad3f140400ab3e2d80b59cfe7d6gxrqb&amp;type=client&amp;ua=525850555551555e02&amp;rr=76336121ac5d0be3</t>
  </si>
  <si>
    <t>Dominican Republic</t>
  </si>
  <si>
    <t>Hurricane Irma</t>
  </si>
  <si>
    <t>In 2017, around 60 percent of all banana harvests in the Dominican Republic were lost due to hurricane Irma.</t>
  </si>
  <si>
    <t>https://www.delaat.nl/en/knowledge-base/bananas-and-hurricanes-not-the-best-duo</t>
  </si>
  <si>
    <t>Honduras</t>
  </si>
  <si>
    <t>Hurrican Eta</t>
  </si>
  <si>
    <t>No specific location</t>
  </si>
  <si>
    <t>https://www.itfnet.org/v1/2021/12/honduras-banana-exports-slashed/</t>
  </si>
  <si>
    <t xml:space="preserve">FAO market review (2022) </t>
  </si>
  <si>
    <t xml:space="preserve">Martinique </t>
  </si>
  <si>
    <t>Hurricane Dean</t>
  </si>
  <si>
    <t>no specific location, but region small enough to check cyclone track</t>
  </si>
  <si>
    <t>photo: https://www.flickr.com/photos/11729878@N04/sets/72157601570957993</t>
  </si>
  <si>
    <t>https://www.reuters.com/article/us-storm-dean-bananas-idUSL1861011420070818</t>
  </si>
  <si>
    <t>Guadalope</t>
  </si>
  <si>
    <t>https://www.liberation.fr/societe/2007/08/19/le-cyclone-dean-a-fait-d-enormes-degats-en-guadeloupe-et-en-martinique_10656/#:~:text=Le%20cyclone%20a%20d%C3%A9truit%20environ,%2Fh%20sur%20l'%C3%Aele</t>
  </si>
  <si>
    <t>https://en.wikipedia.org/wiki/Effects_of_Hurricane_Dean_in_the_Lesser_Antilles</t>
  </si>
  <si>
    <t>Hurricane Fiona</t>
  </si>
  <si>
    <t>https://www.czapp.com/analyst-insights/hurricane-fiona-damages-banana-and-cacao-production-in-dominican-republic/</t>
  </si>
  <si>
    <t>Puerto Rico</t>
  </si>
  <si>
    <t>Queensland</t>
  </si>
  <si>
    <t>Cyclone Yasi</t>
  </si>
  <si>
    <t>South Pacific</t>
  </si>
  <si>
    <t>North Queensland</t>
  </si>
  <si>
    <t>https://australianfoodtimeline.com.au/cyclone-yasi/</t>
  </si>
  <si>
    <t>Jamaica</t>
  </si>
  <si>
    <t>Hurricane Sandy</t>
  </si>
  <si>
    <t>St Mary</t>
  </si>
  <si>
    <t>https://www.ncbcapitalmarkets.com/research/latestnews/745-hurricane-sandy-damaged-over-85-of-jps-banana-crop + https://www.fruitnet.com/fresh-produce-journal/hurricane-sandy-affects-caribbean-produce/56401.article</t>
  </si>
  <si>
    <t>https://nlj.gov.jm/history-notes/History%20of%20Hurricanes%20and%20Floods%20in%20Jamaica.pdf</t>
  </si>
  <si>
    <t>Storm Erika</t>
  </si>
  <si>
    <t>https://www.nhc.noaa.gov/data/tcr/AL052015_Erika.pdf</t>
  </si>
  <si>
    <t>https://www.freshfruitportal.com/news/2015/09/01/erika-devastates-dominicas-banana-crop/</t>
  </si>
  <si>
    <t>Dominican republic</t>
  </si>
  <si>
    <t>Hurricane Isaac</t>
  </si>
  <si>
    <t>https://www.freshfruitportal.com/news/2012/08/30/hurricane-isaac-damages-10-of-dominican-republic-banana-crop/</t>
  </si>
  <si>
    <t>https://www.biotropic.com/index.php/en/home-de-de-2/412-tropensturm-hinterlaesst-zerstoerte-bananenernte-in-der-dominikanischen-republik-gb</t>
  </si>
  <si>
    <t>https://www.itfnet.org/v1/2015/10/dominican-republic-tropical-storm-leaves-behind-a-destroyed-banana-crop/</t>
  </si>
  <si>
    <t>Hurricane Mitch</t>
  </si>
  <si>
    <t>no specific location</t>
  </si>
  <si>
    <t>https://digital-media.fao.org/archive/Honduras--Banana-crop-destroyed-by-Hurricane-Mitch-2A6XC5MTORZ.html</t>
  </si>
  <si>
    <t>https://www.wsj.com/articles/SB910220842441318500</t>
  </si>
  <si>
    <t>Hurricane Gilbert</t>
  </si>
  <si>
    <t xml:space="preserve">https://nlj.gov.jm/history-notes/History%20of%20Hurricanes%20and%20Floods%20in%20Jamaica.pdf </t>
  </si>
  <si>
    <t>Hurricane Allen</t>
  </si>
  <si>
    <t>Southern Mexico</t>
  </si>
  <si>
    <t>Storm Dolores</t>
  </si>
  <si>
    <t>North Eastern Pacific</t>
  </si>
  <si>
    <t xml:space="preserve">60% destroyed in  Colima, Gustavo Arceo Solis from which 9 000 ha (22 240 acres) of bananas in the state of Colima. </t>
  </si>
  <si>
    <t>https://watchers.news/2021/06/22/60-percent-of-banana-crops-in-colima-wiped-out-by-tropical-storm-dolores/</t>
  </si>
  <si>
    <t>Eastern Jamaica</t>
  </si>
  <si>
    <t>Hurricane Grace</t>
  </si>
  <si>
    <t xml:space="preserve">Banana plantations in Portland and St Mary. Also other agricultural loss in St. Ann,  and St James, </t>
  </si>
  <si>
    <t xml:space="preserve">https://jis.gov.jm/50m-for-banana-and-plantain-farmers-affected-by-grace/ </t>
  </si>
  <si>
    <t>Philipines</t>
  </si>
  <si>
    <t>Typhoon Imbudo / Harurot</t>
  </si>
  <si>
    <t>San Mariano</t>
  </si>
  <si>
    <t xml:space="preserve">Huigen, M. G., &amp; Jens, I. C. (2006) Socio-Economic Impact of Super Typhoon Harurot in San Mariano, Isabela, the Philippines. </t>
  </si>
  <si>
    <t>Australia</t>
  </si>
  <si>
    <t>Cyclone Niran</t>
  </si>
  <si>
    <t>Far North Queensland  coast</t>
  </si>
  <si>
    <t>https://www.itfnet.org/v1/2021/12/australia-tc-niran-impacted-banana-farms-nearing-full-production-after-qrida-disaster-assistance-boost/</t>
  </si>
  <si>
    <t xml:space="preserve">https://www.theguardian.com/australia-news/2021/mar/03/cyclone-niran-wipes-out-banana-crops-in-far-north-queensland </t>
  </si>
  <si>
    <t>TC Larry</t>
  </si>
  <si>
    <t>https://link.springer.com/chapter/10.1007/978-94-007-7269-4_14</t>
  </si>
  <si>
    <t>Veracruz, Tecolutla</t>
  </si>
  <si>
    <t>https://www.zenger.news/2021/08/31/hurricane-grace-ravages-communities-in-veracruz-mexicans-complain-about-governments-slow-response/</t>
  </si>
  <si>
    <t>Windspeed from article</t>
  </si>
  <si>
    <t>Country</t>
  </si>
  <si>
    <t>Cyclone</t>
  </si>
  <si>
    <t>%destroyed</t>
  </si>
  <si>
    <t>(m/s)</t>
  </si>
  <si>
    <t>Windspeed interval</t>
  </si>
  <si>
    <t>Average damage</t>
  </si>
  <si>
    <t>Saffir Simpson</t>
  </si>
  <si>
    <t>Damage level</t>
  </si>
  <si>
    <t>0-10</t>
  </si>
  <si>
    <t>No</t>
  </si>
  <si>
    <t>No Damage</t>
  </si>
  <si>
    <t>Severe damage</t>
  </si>
  <si>
    <t>1-3</t>
  </si>
  <si>
    <t>Major damage</t>
  </si>
  <si>
    <t>3-5</t>
  </si>
  <si>
    <t xml:space="preserve">Complete </t>
  </si>
  <si>
    <t>Wind speed (kt)</t>
  </si>
  <si>
    <t xml:space="preserve"> Windspeed (m/s) *0,511</t>
  </si>
  <si>
    <t>26-43</t>
  </si>
  <si>
    <t>10-25</t>
  </si>
  <si>
    <t>44&gt;</t>
  </si>
  <si>
    <t>wind speed from article</t>
  </si>
  <si>
    <t>Windspeed from site</t>
  </si>
  <si>
    <t>https://www.washingtonpost.com/business/2022/09/24/fiona-puerto-rico-farm-damage/</t>
  </si>
  <si>
    <t>Southern puerto rico</t>
  </si>
  <si>
    <t xml:space="preserve">NOAA: https://coast.noaa.gov/hurricanes/#map=4/32/-80 </t>
  </si>
  <si>
    <t xml:space="preserve">Additional information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</si>
</sst>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8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u/>
      <sz val="11"/>
      <color theme="10"/>
      <name val="Times New Roman"/>
      <family val="1"/>
    </font>
    <font>
      <b/>
      <sz val="18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7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73">
    <xf numFmtId="0" fontId="0" fillId="0" borderId="0" xfId="0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5" fillId="2" borderId="0" xfId="0" applyFont="1" applyFill="1" applyAlignment="1">
      <alignment horizontal="right"/>
    </xf>
    <xf numFmtId="0" fontId="7" fillId="2" borderId="0" xfId="2" applyFont="1" applyFill="1"/>
    <xf numFmtId="0" fontId="0" fillId="2" borderId="0" xfId="0" applyFill="1"/>
    <xf numFmtId="0" fontId="8" fillId="2" borderId="0" xfId="0" applyFont="1" applyFill="1"/>
    <xf numFmtId="0" fontId="9" fillId="0" borderId="1" xfId="0" applyFont="1" applyBorder="1"/>
    <xf numFmtId="0" fontId="9" fillId="0" borderId="1" xfId="0" applyFont="1" applyBorder="1" applyAlignment="1">
      <alignment wrapText="1"/>
    </xf>
    <xf numFmtId="14" fontId="5" fillId="0" borderId="1" xfId="0" applyNumberFormat="1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right"/>
    </xf>
    <xf numFmtId="9" fontId="10" fillId="2" borderId="1" xfId="0" applyNumberFormat="1" applyFont="1" applyFill="1" applyBorder="1" applyAlignment="1">
      <alignment horizontal="right" wrapText="1"/>
    </xf>
    <xf numFmtId="1" fontId="10" fillId="2" borderId="1" xfId="0" applyNumberFormat="1" applyFont="1" applyFill="1" applyBorder="1" applyAlignment="1">
      <alignment horizontal="right"/>
    </xf>
    <xf numFmtId="0" fontId="3" fillId="0" borderId="2" xfId="2" applyBorder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/>
    <xf numFmtId="9" fontId="10" fillId="2" borderId="1" xfId="0" applyNumberFormat="1" applyFont="1" applyFill="1" applyBorder="1" applyAlignment="1">
      <alignment horizontal="right"/>
    </xf>
    <xf numFmtId="0" fontId="5" fillId="2" borderId="1" xfId="0" applyFont="1" applyFill="1" applyBorder="1"/>
    <xf numFmtId="0" fontId="5" fillId="0" borderId="2" xfId="0" applyFont="1" applyBorder="1"/>
    <xf numFmtId="0" fontId="5" fillId="0" borderId="3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17" fontId="5" fillId="2" borderId="1" xfId="0" applyNumberFormat="1" applyFont="1" applyFill="1" applyBorder="1"/>
    <xf numFmtId="0" fontId="5" fillId="2" borderId="1" xfId="0" applyFont="1" applyFill="1" applyBorder="1" applyAlignment="1">
      <alignment wrapText="1"/>
    </xf>
    <xf numFmtId="0" fontId="5" fillId="2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right"/>
    </xf>
    <xf numFmtId="0" fontId="7" fillId="2" borderId="2" xfId="2" applyFont="1" applyFill="1" applyBorder="1"/>
    <xf numFmtId="0" fontId="11" fillId="2" borderId="0" xfId="0" applyFont="1" applyFill="1" applyAlignment="1">
      <alignment vertical="center" wrapText="1"/>
    </xf>
    <xf numFmtId="17" fontId="5" fillId="0" borderId="1" xfId="0" applyNumberFormat="1" applyFont="1" applyBorder="1"/>
    <xf numFmtId="9" fontId="10" fillId="2" borderId="1" xfId="1" applyFont="1" applyFill="1" applyBorder="1" applyAlignment="1">
      <alignment horizontal="right" wrapText="1"/>
    </xf>
    <xf numFmtId="0" fontId="7" fillId="0" borderId="2" xfId="2" applyFont="1" applyBorder="1"/>
    <xf numFmtId="0" fontId="5" fillId="2" borderId="2" xfId="0" applyFont="1" applyFill="1" applyBorder="1"/>
    <xf numFmtId="0" fontId="7" fillId="2" borderId="1" xfId="2" applyFont="1" applyFill="1" applyBorder="1"/>
    <xf numFmtId="0" fontId="3" fillId="0" borderId="0" xfId="2" applyAlignment="1">
      <alignment vertical="center" wrapText="1"/>
    </xf>
    <xf numFmtId="0" fontId="5" fillId="2" borderId="1" xfId="0" quotePrefix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9" fontId="10" fillId="2" borderId="1" xfId="1" applyFont="1" applyFill="1" applyBorder="1" applyAlignment="1">
      <alignment horizontal="right"/>
    </xf>
    <xf numFmtId="0" fontId="3" fillId="2" borderId="1" xfId="2" applyFill="1" applyBorder="1"/>
    <xf numFmtId="0" fontId="2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5" fillId="2" borderId="7" xfId="0" applyFont="1" applyFill="1" applyBorder="1"/>
    <xf numFmtId="9" fontId="10" fillId="2" borderId="7" xfId="1" applyFont="1" applyFill="1" applyBorder="1" applyAlignment="1">
      <alignment horizontal="right" wrapText="1"/>
    </xf>
    <xf numFmtId="1" fontId="10" fillId="2" borderId="7" xfId="0" applyNumberFormat="1" applyFont="1" applyFill="1" applyBorder="1" applyAlignment="1">
      <alignment horizontal="right"/>
    </xf>
    <xf numFmtId="0" fontId="5" fillId="0" borderId="0" xfId="0" applyFont="1"/>
    <xf numFmtId="1" fontId="5" fillId="0" borderId="0" xfId="0" quotePrefix="1" applyNumberFormat="1" applyFont="1" applyAlignment="1">
      <alignment horizontal="right"/>
    </xf>
    <xf numFmtId="9" fontId="5" fillId="0" borderId="0" xfId="1" applyFont="1"/>
    <xf numFmtId="1" fontId="5" fillId="0" borderId="0" xfId="0" applyNumberFormat="1" applyFont="1" applyAlignment="1">
      <alignment horizontal="right"/>
    </xf>
    <xf numFmtId="16" fontId="5" fillId="0" borderId="0" xfId="0" quotePrefix="1" applyNumberFormat="1" applyFont="1" applyAlignment="1">
      <alignment horizontal="right"/>
    </xf>
    <xf numFmtId="0" fontId="7" fillId="2" borderId="3" xfId="2" applyFont="1" applyFill="1" applyBorder="1" applyAlignment="1">
      <alignment wrapText="1"/>
    </xf>
    <xf numFmtId="0" fontId="7" fillId="2" borderId="0" xfId="2" applyFont="1" applyFill="1" applyBorder="1" applyAlignment="1">
      <alignment wrapText="1"/>
    </xf>
    <xf numFmtId="0" fontId="3" fillId="2" borderId="3" xfId="2" applyFill="1" applyBorder="1" applyAlignment="1">
      <alignment wrapText="1"/>
    </xf>
    <xf numFmtId="0" fontId="13" fillId="2" borderId="1" xfId="0" applyFont="1" applyFill="1" applyBorder="1"/>
    <xf numFmtId="0" fontId="13" fillId="2" borderId="1" xfId="0" applyFont="1" applyFill="1" applyBorder="1" applyAlignment="1">
      <alignment wrapText="1"/>
    </xf>
    <xf numFmtId="9" fontId="13" fillId="3" borderId="1" xfId="0" applyNumberFormat="1" applyFont="1" applyFill="1" applyBorder="1" applyAlignment="1">
      <alignment horizontal="right" wrapText="1"/>
    </xf>
    <xf numFmtId="1" fontId="13" fillId="3" borderId="1" xfId="0" applyNumberFormat="1" applyFont="1" applyFill="1" applyBorder="1" applyAlignment="1">
      <alignment horizontal="right"/>
    </xf>
    <xf numFmtId="9" fontId="13" fillId="3" borderId="1" xfId="0" applyNumberFormat="1" applyFont="1" applyFill="1" applyBorder="1" applyAlignment="1">
      <alignment horizontal="right"/>
    </xf>
    <xf numFmtId="9" fontId="13" fillId="3" borderId="1" xfId="1" applyFont="1" applyFill="1" applyBorder="1" applyAlignment="1">
      <alignment horizontal="right" wrapText="1"/>
    </xf>
    <xf numFmtId="9" fontId="13" fillId="3" borderId="1" xfId="1" applyFont="1" applyFill="1" applyBorder="1" applyAlignment="1">
      <alignment horizontal="right"/>
    </xf>
    <xf numFmtId="2" fontId="0" fillId="2" borderId="0" xfId="0" applyNumberFormat="1" applyFill="1"/>
    <xf numFmtId="1" fontId="0" fillId="2" borderId="0" xfId="0" applyNumberFormat="1" applyFill="1"/>
    <xf numFmtId="9" fontId="0" fillId="2" borderId="0" xfId="1" applyFont="1" applyFill="1"/>
    <xf numFmtId="0" fontId="0" fillId="2" borderId="8" xfId="0" applyFill="1" applyBorder="1"/>
    <xf numFmtId="2" fontId="0" fillId="2" borderId="9" xfId="1" applyNumberFormat="1" applyFont="1" applyFill="1" applyBorder="1"/>
    <xf numFmtId="0" fontId="12" fillId="2" borderId="1" xfId="2" applyFont="1" applyFill="1" applyBorder="1"/>
    <xf numFmtId="0" fontId="14" fillId="2" borderId="1" xfId="2" applyFont="1" applyFill="1" applyBorder="1"/>
    <xf numFmtId="0" fontId="16" fillId="2" borderId="0" xfId="0" applyFont="1" applyFill="1" applyAlignment="1">
      <alignment horizontal="right"/>
    </xf>
  </cellXfs>
  <cellStyles count="3">
    <cellStyle name="Hyperlink" xfId="2" builtinId="8"/>
    <cellStyle name="Normal" xfId="0" builtinId="0"/>
    <cellStyle name="Percent" xfId="1" builtinId="5"/>
  </cellStyles>
  <dxfs count="6">
    <dxf>
      <font>
        <strike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13" formatCode="0%"/>
    </dxf>
    <dxf>
      <font>
        <strike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Datasets!$I$30:$L$30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25</c:v>
                </c:pt>
                <c:pt idx="3">
                  <c:v>44</c:v>
                </c:pt>
              </c:numCache>
            </c:numRef>
          </c:xVal>
          <c:yVal>
            <c:numRef>
              <c:f>Datasets!$I$31:$L$31</c:f>
              <c:numCache>
                <c:formatCode>0.00</c:formatCode>
                <c:ptCount val="4"/>
                <c:pt idx="0">
                  <c:v>1E-4</c:v>
                </c:pt>
                <c:pt idx="1">
                  <c:v>0.48</c:v>
                </c:pt>
                <c:pt idx="2">
                  <c:v>0.84</c:v>
                </c:pt>
                <c:pt idx="3">
                  <c:v>0.96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0D-4B31-90C9-74EB96DEE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7234031"/>
        <c:axId val="1197230671"/>
      </c:scatterChart>
      <c:valAx>
        <c:axId val="1197234031"/>
        <c:scaling>
          <c:orientation val="minMax"/>
          <c:max val="4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Wind speed (m/s)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NL"/>
          </a:p>
        </c:txPr>
        <c:crossAx val="1197230671"/>
        <c:crossesAt val="0"/>
        <c:crossBetween val="midCat"/>
      </c:valAx>
      <c:valAx>
        <c:axId val="1197230671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Damage ratio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NL"/>
          </a:p>
        </c:txPr>
        <c:crossAx val="1197234031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463550</xdr:colOff>
      <xdr:row>1</xdr:row>
      <xdr:rowOff>12700</xdr:rowOff>
    </xdr:from>
    <xdr:to>
      <xdr:col>7</xdr:col>
      <xdr:colOff>587375</xdr:colOff>
      <xdr:row>16</xdr:row>
      <xdr:rowOff>79375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260E881-33DE-46C9-8593-08BEBB092445}"/>
            </a:ext>
          </a:extLst>
        </xdr:cNvPr>
        <xdr:cNvSpPr txBox="1"/>
      </xdr:nvSpPr>
      <xdr:spPr>
        <a:xfrm>
          <a:off x="463550" y="196850"/>
          <a:ext cx="4391025" cy="2828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 b="1"/>
            <a:t>Description</a:t>
          </a:r>
          <a:r>
            <a:rPr lang="nl-NL" sz="1100" b="1" baseline="0"/>
            <a:t> of sheets</a:t>
          </a:r>
        </a:p>
        <a:p>
          <a:endParaRPr lang="nl-NL" sz="1100" baseline="0"/>
        </a:p>
        <a:p>
          <a:r>
            <a:rPr lang="nl-NL" sz="1100" b="1" baseline="0"/>
            <a:t>Database:</a:t>
          </a:r>
          <a:r>
            <a:rPr lang="nl-NL" sz="1100" b="0" baseline="0"/>
            <a:t> Overview of 22 datasets with related articles.</a:t>
          </a:r>
        </a:p>
        <a:p>
          <a:endParaRPr lang="nl-NL" sz="1100" b="0" baseline="0"/>
        </a:p>
        <a:p>
          <a:r>
            <a:rPr lang="nl-NL" sz="1100" b="1" baseline="0"/>
            <a:t>Datasets: </a:t>
          </a:r>
          <a:r>
            <a:rPr lang="nl-NL" sz="1100" b="0" baseline="0"/>
            <a:t>Development of damage ratios and vulnerability curve </a:t>
          </a:r>
          <a:r>
            <a:rPr lang="nl-NL" sz="1100" baseline="0"/>
            <a:t>. </a:t>
          </a:r>
        </a:p>
        <a:p>
          <a:endParaRPr lang="nl-NL" sz="110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15875</xdr:colOff>
      <xdr:row>12</xdr:row>
      <xdr:rowOff>103187</xdr:rowOff>
    </xdr:from>
    <xdr:to>
      <xdr:col>12</xdr:col>
      <xdr:colOff>301625</xdr:colOff>
      <xdr:row>27</xdr:row>
      <xdr:rowOff>144462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A5797C4-A290-F661-BF98-492AA22654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ebruiker\Desktop\moppie\Master%20Thesis\Chapters\Destroyed%20banana%20plantation.xlsx" TargetMode="External"/><Relationship Id="rId1" Type="http://schemas.openxmlformats.org/officeDocument/2006/relationships/externalLinkPath" Target="file:///C:\Users\Gebruiker\Desktop\moppie\Master%20Thesis\Chapters\Destroyed%20banana%20plant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abase (2)"/>
      <sheetName val="Database"/>
      <sheetName val="Dataset"/>
      <sheetName val="Datasets_Final"/>
      <sheetName val="Classification_Tryout"/>
      <sheetName val="Destroyed banana plantation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0DBEA8F-BA3E-4BA2-AEA1-4B4A190CC001}" name="Table73" displayName="Table73" ref="D27:G31" totalsRowShown="0" headerRowDxfId="5" dataDxfId="4">
  <autoFilter ref="D27:G31" xr:uid="{DB08B305-D20F-41FE-A2C6-56D7442CCFB8}"/>
  <tableColumns count="4">
    <tableColumn id="4" xr3:uid="{2A6096AB-DE13-4642-80A2-ABECBFF80816}" name="Windspeed interval" dataDxfId="3"/>
    <tableColumn id="5" xr3:uid="{3A560296-B8A5-4AE4-B17C-DFFE8DB65946}" name="Average damage" dataDxfId="2">
      <calculatedColumnFormula>AVERAGEIFS([1]!Table1[% destroyed],[1]!Table1[windspeed in m/s],"&gt;=0", [1]!Table1[windspeed in m/s],"&lt;=26")</calculatedColumnFormula>
    </tableColumn>
    <tableColumn id="6" xr3:uid="{0B286E59-4AEA-4CE0-A38D-12E5C8E6EF05}" name="Saffir Simpson" dataDxfId="1"/>
    <tableColumn id="7" xr3:uid="{8E7E4C5A-EAE8-4DEC-AAFE-D7A2433D0672}" name="Damage level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atchers.news/2021/06/22/60-percent-of-banana-crops-in-colima-wiped-out-by-tropical-storm-dolores/" TargetMode="External"/><Relationship Id="rId13" Type="http://schemas.openxmlformats.org/officeDocument/2006/relationships/hyperlink" Target="https://www.czapp.com/analyst-insights/hurricane-fiona-damages-banana-and-cacao-production-in-dominican-republic/" TargetMode="External"/><Relationship Id="rId18" Type="http://schemas.openxmlformats.org/officeDocument/2006/relationships/hyperlink" Target="https://www.freshfruitportal.com/news/2012/08/30/hurricane-isaac-damages-10-of-dominican-republic-banana-crop/" TargetMode="External"/><Relationship Id="rId26" Type="http://schemas.openxmlformats.org/officeDocument/2006/relationships/hyperlink" Target="https://digital-media.fao.org/archive/Honduras--Banana-crop-destroyed-by-Hurricane-Mitch-2A6XC5MTORZ.html" TargetMode="External"/><Relationship Id="rId3" Type="http://schemas.openxmlformats.org/officeDocument/2006/relationships/hyperlink" Target="https://www.reuters.com/article/us-storm-dean-bananas-idUSL1861011420070818" TargetMode="External"/><Relationship Id="rId21" Type="http://schemas.openxmlformats.org/officeDocument/2006/relationships/hyperlink" Target="https://en.wikipedia.org/wiki/Hurricane_Gilbert" TargetMode="External"/><Relationship Id="rId7" Type="http://schemas.openxmlformats.org/officeDocument/2006/relationships/hyperlink" Target="https://nlj.gov.jm/history-notes/History%20of%20Hurricanes%20and%20Floods%20in%20Jamaica.pdf" TargetMode="External"/><Relationship Id="rId12" Type="http://schemas.openxmlformats.org/officeDocument/2006/relationships/hyperlink" Target="https://www.freshfruitportal.com/news/2015/09/01/erika-devastates-dominicas-banana-crop/" TargetMode="External"/><Relationship Id="rId17" Type="http://schemas.openxmlformats.org/officeDocument/2006/relationships/hyperlink" Target="https://www.nhc.noaa.gov/data/tcr/AL052015_Erika.pdf" TargetMode="External"/><Relationship Id="rId25" Type="http://schemas.openxmlformats.org/officeDocument/2006/relationships/hyperlink" Target="https://www.promusa.org/blogpost212-Typhoon-Pablo-flattens-banana-plantations" TargetMode="External"/><Relationship Id="rId2" Type="http://schemas.openxmlformats.org/officeDocument/2006/relationships/hyperlink" Target="https://www.itfnet.org/v1/2021/12/honduras-banana-exports-slashed/" TargetMode="External"/><Relationship Id="rId16" Type="http://schemas.openxmlformats.org/officeDocument/2006/relationships/hyperlink" Target="https://www.liberation.fr/societe/2007/08/19/le-cyclone-dean-a-fait-d-enormes-degats-en-guadeloupe-et-en-martinique_10656/" TargetMode="External"/><Relationship Id="rId20" Type="http://schemas.openxmlformats.org/officeDocument/2006/relationships/hyperlink" Target="https://www.wsj.com/articles/SB910220842441318500" TargetMode="External"/><Relationship Id="rId29" Type="http://schemas.openxmlformats.org/officeDocument/2006/relationships/hyperlink" Target="https://www.reuters.com/article/us-storm-dean-bananas-idUSL1861011420070818" TargetMode="External"/><Relationship Id="rId1" Type="http://schemas.openxmlformats.org/officeDocument/2006/relationships/hyperlink" Target="https://australianfoodtimeline.com.au/cyclone-yasi/" TargetMode="External"/><Relationship Id="rId6" Type="http://schemas.openxmlformats.org/officeDocument/2006/relationships/hyperlink" Target="https://nlj.gov.jm/history-notes/History%20of%20Hurricanes%20and%20Floods%20in%20Jamaica.pdf" TargetMode="External"/><Relationship Id="rId11" Type="http://schemas.openxmlformats.org/officeDocument/2006/relationships/hyperlink" Target="https://www.washingtonpost.com/business/2022/09/24/fiona-puerto-rico-farm-damage/" TargetMode="External"/><Relationship Id="rId24" Type="http://schemas.openxmlformats.org/officeDocument/2006/relationships/hyperlink" Target="https://link.springer.com/chapter/10.1007/978-94-007-7269-4_14" TargetMode="External"/><Relationship Id="rId5" Type="http://schemas.openxmlformats.org/officeDocument/2006/relationships/hyperlink" Target="https://www.itfnet.org/v1/2015/10/dominican-republic-tropical-storm-leaves-behind-a-destroyed-banana-crop/" TargetMode="External"/><Relationship Id="rId15" Type="http://schemas.openxmlformats.org/officeDocument/2006/relationships/hyperlink" Target="https://www.liberation.fr/societe/2007/08/19/le-cyclone-dean-a-fait-d-enormes-degats-en-guadeloupe-et-en-martinique_10656/" TargetMode="External"/><Relationship Id="rId23" Type="http://schemas.openxmlformats.org/officeDocument/2006/relationships/hyperlink" Target="https://www.itfnet.org/v1/2021/12/australia-tc-niran-impacted-banana-farms-nearing-full-production-after-qrida-disaster-assistance-boost/" TargetMode="External"/><Relationship Id="rId28" Type="http://schemas.openxmlformats.org/officeDocument/2006/relationships/hyperlink" Target="https://www.zenger.news/2021/08/31/hurricane-grace-ravages-communities-in-veracruz-mexicans-complain-about-governments-slow-response/" TargetMode="External"/><Relationship Id="rId10" Type="http://schemas.openxmlformats.org/officeDocument/2006/relationships/hyperlink" Target="https://nlj.gov.jm/history-notes/History%20of%20Hurricanes%20and%20Floods%20in%20Jamaica.pdf" TargetMode="External"/><Relationship Id="rId19" Type="http://schemas.openxmlformats.org/officeDocument/2006/relationships/hyperlink" Target="https://www.biotropic.com/index.php/en/home-de-de-2/412-tropensturm-hinterlaesst-zerstoerte-bananenernte-in-der-dominikanischen-republik-gb" TargetMode="External"/><Relationship Id="rId4" Type="http://schemas.openxmlformats.org/officeDocument/2006/relationships/hyperlink" Target="https://www.ncbcapitalmarkets.com/research/latestnews/745-hurricane-sandy-damaged-over-85-of-jps-banana-crop" TargetMode="External"/><Relationship Id="rId9" Type="http://schemas.openxmlformats.org/officeDocument/2006/relationships/hyperlink" Target="https://www.theguardian.com/australia-news/2021/mar/03/cyclone-niran-wipes-out-banana-crops-in-far-north-queensland" TargetMode="External"/><Relationship Id="rId14" Type="http://schemas.openxmlformats.org/officeDocument/2006/relationships/hyperlink" Target="https://en.wikipedia.org/wiki/Effects_of_Hurricane_Dean_in_the_Lesser_Antilles" TargetMode="External"/><Relationship Id="rId22" Type="http://schemas.openxmlformats.org/officeDocument/2006/relationships/hyperlink" Target="https://jis.gov.jm/50m-for-banana-and-plantain-farmers-affected-by-grace/" TargetMode="External"/><Relationship Id="rId27" Type="http://schemas.openxmlformats.org/officeDocument/2006/relationships/hyperlink" Target="https://en.wikipedia.org/wiki/Hurricane_Gilbert" TargetMode="External"/><Relationship Id="rId30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03960-A469-4929-8C62-C512ADC537DC}">
  <dimension ref="A1"/>
  <sheetViews>
    <sheetView workbookViewId="0">
      <selection activeCell="J9" sqref="J9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D677A-BC7B-494B-9701-E24D1A55769D}">
  <sheetPr>
    <pageSetUpPr fitToPage="1"/>
  </sheetPr>
  <dimension ref="A1:N86"/>
  <sheetViews>
    <sheetView zoomScale="44" zoomScaleNormal="70" zoomScaleSheetLayoutView="50" workbookViewId="0">
      <selection activeCell="B1" sqref="B1"/>
    </sheetView>
  </sheetViews>
  <sheetFormatPr defaultColWidth="8.81640625" defaultRowHeight="14.5" x14ac:dyDescent="0.35"/>
  <cols>
    <col min="1" max="1" width="8.81640625" style="6"/>
    <col min="2" max="2" width="10.453125" bestFit="1" customWidth="1"/>
    <col min="3" max="3" width="17.81640625" customWidth="1"/>
    <col min="4" max="4" width="21.36328125" customWidth="1"/>
    <col min="5" max="5" width="20.1796875" customWidth="1"/>
    <col min="6" max="6" width="31.36328125" customWidth="1"/>
    <col min="7" max="7" width="18" customWidth="1"/>
    <col min="8" max="8" width="14.453125" customWidth="1"/>
    <col min="9" max="10" width="13.36328125" style="41" customWidth="1"/>
    <col min="11" max="11" width="25.36328125" style="41" customWidth="1"/>
    <col min="12" max="12" width="68.453125" style="41" customWidth="1"/>
    <col min="13" max="13" width="22.1796875" customWidth="1"/>
    <col min="14" max="14" width="41.1796875" customWidth="1"/>
  </cols>
  <sheetData>
    <row r="1" spans="1:14" s="6" customFormat="1" ht="23" x14ac:dyDescent="0.5">
      <c r="A1" s="1" t="s">
        <v>0</v>
      </c>
      <c r="B1" s="2"/>
      <c r="C1" s="2"/>
      <c r="D1" s="2"/>
      <c r="E1" s="3"/>
      <c r="F1" s="2"/>
      <c r="G1" s="4"/>
      <c r="H1" s="4"/>
      <c r="I1" s="4"/>
      <c r="J1" s="4"/>
      <c r="K1" s="2"/>
      <c r="L1" s="4"/>
      <c r="M1" s="5"/>
      <c r="N1" s="2"/>
    </row>
    <row r="2" spans="1:14" s="6" customFormat="1" ht="22.5" x14ac:dyDescent="0.45">
      <c r="A2" s="7" t="s">
        <v>1</v>
      </c>
      <c r="B2" s="2"/>
      <c r="C2" s="2"/>
      <c r="D2" s="2"/>
      <c r="E2" s="3"/>
      <c r="F2" s="2"/>
      <c r="G2" s="4"/>
      <c r="H2" s="4"/>
      <c r="I2" s="4"/>
      <c r="J2" s="72">
        <v>0.88</v>
      </c>
      <c r="K2" s="2"/>
      <c r="L2" s="4"/>
      <c r="M2" s="5"/>
      <c r="N2" s="2"/>
    </row>
    <row r="3" spans="1:14" ht="28.5" x14ac:dyDescent="0.35">
      <c r="A3" s="2"/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9" t="s">
        <v>107</v>
      </c>
      <c r="H3" s="58" t="s">
        <v>7</v>
      </c>
      <c r="I3" s="59" t="s">
        <v>108</v>
      </c>
      <c r="J3" s="59" t="s">
        <v>8</v>
      </c>
      <c r="K3" s="8" t="s">
        <v>9</v>
      </c>
      <c r="L3" s="8" t="s">
        <v>10</v>
      </c>
      <c r="M3" s="8" t="s">
        <v>117</v>
      </c>
    </row>
    <row r="4" spans="1:14" x14ac:dyDescent="0.35">
      <c r="A4" s="2"/>
      <c r="B4" s="10">
        <v>41248</v>
      </c>
      <c r="C4" s="11" t="s">
        <v>11</v>
      </c>
      <c r="D4" s="11" t="s">
        <v>12</v>
      </c>
      <c r="E4" s="11" t="s">
        <v>13</v>
      </c>
      <c r="F4" s="11" t="s">
        <v>14</v>
      </c>
      <c r="G4" s="12">
        <v>150</v>
      </c>
      <c r="H4" s="60">
        <v>1</v>
      </c>
      <c r="I4" s="61">
        <f t="shared" ref="I4:I25" si="0">G4*0.51444444</f>
        <v>77.166666000000006</v>
      </c>
      <c r="J4" s="61">
        <f>I4*$J$2</f>
        <v>67.906666080000008</v>
      </c>
      <c r="K4" s="20" t="s">
        <v>116</v>
      </c>
      <c r="L4" s="16" t="s">
        <v>16</v>
      </c>
      <c r="M4" s="15" t="s">
        <v>15</v>
      </c>
      <c r="N4" s="17"/>
    </row>
    <row r="5" spans="1:14" ht="28.5" customHeight="1" x14ac:dyDescent="0.35">
      <c r="A5" s="2"/>
      <c r="B5" s="18">
        <v>1979</v>
      </c>
      <c r="C5" s="18" t="s">
        <v>17</v>
      </c>
      <c r="D5" s="11" t="s">
        <v>18</v>
      </c>
      <c r="E5" s="11" t="s">
        <v>19</v>
      </c>
      <c r="F5" s="11" t="s">
        <v>20</v>
      </c>
      <c r="G5" s="12">
        <v>97</v>
      </c>
      <c r="H5" s="62">
        <v>1</v>
      </c>
      <c r="I5" s="61">
        <f t="shared" si="0"/>
        <v>49.901110680000002</v>
      </c>
      <c r="J5" s="61">
        <f t="shared" ref="J5:J25" si="1">I5*$J$2</f>
        <v>43.912977398400002</v>
      </c>
      <c r="K5" s="20" t="s">
        <v>21</v>
      </c>
      <c r="L5" s="22" t="s">
        <v>22</v>
      </c>
      <c r="M5" s="21"/>
      <c r="N5" s="23"/>
    </row>
    <row r="6" spans="1:14" s="6" customFormat="1" ht="56" x14ac:dyDescent="0.35">
      <c r="A6" s="2"/>
      <c r="B6" s="24">
        <v>42979</v>
      </c>
      <c r="C6" s="25" t="s">
        <v>23</v>
      </c>
      <c r="D6" s="25" t="s">
        <v>24</v>
      </c>
      <c r="E6" s="25" t="s">
        <v>19</v>
      </c>
      <c r="F6" s="26" t="s">
        <v>25</v>
      </c>
      <c r="G6" s="27">
        <v>90</v>
      </c>
      <c r="H6" s="62">
        <v>0.6</v>
      </c>
      <c r="I6" s="61">
        <f t="shared" si="0"/>
        <v>46.2999996</v>
      </c>
      <c r="J6" s="61">
        <f t="shared" si="1"/>
        <v>40.743999647999999</v>
      </c>
      <c r="K6" s="20" t="s">
        <v>116</v>
      </c>
      <c r="L6" s="28" t="s">
        <v>26</v>
      </c>
      <c r="M6" s="28"/>
      <c r="N6" s="29"/>
    </row>
    <row r="7" spans="1:14" x14ac:dyDescent="0.35">
      <c r="A7" s="2"/>
      <c r="B7" s="30">
        <v>44136</v>
      </c>
      <c r="C7" s="18" t="s">
        <v>27</v>
      </c>
      <c r="D7" s="11" t="s">
        <v>28</v>
      </c>
      <c r="E7" s="11" t="s">
        <v>19</v>
      </c>
      <c r="F7" s="11" t="s">
        <v>29</v>
      </c>
      <c r="G7" s="12">
        <v>30</v>
      </c>
      <c r="H7" s="63">
        <v>0.82</v>
      </c>
      <c r="I7" s="61">
        <f t="shared" si="0"/>
        <v>15.4333332</v>
      </c>
      <c r="J7" s="61">
        <f t="shared" si="1"/>
        <v>13.581333215999999</v>
      </c>
      <c r="K7" s="20" t="s">
        <v>116</v>
      </c>
      <c r="L7" s="20" t="s">
        <v>31</v>
      </c>
      <c r="M7" s="32" t="s">
        <v>30</v>
      </c>
    </row>
    <row r="8" spans="1:14" s="6" customFormat="1" ht="51.5" customHeight="1" x14ac:dyDescent="0.35">
      <c r="A8" s="2"/>
      <c r="B8" s="24">
        <v>39295</v>
      </c>
      <c r="C8" s="20" t="s">
        <v>32</v>
      </c>
      <c r="D8" s="20" t="s">
        <v>33</v>
      </c>
      <c r="E8" s="25" t="s">
        <v>19</v>
      </c>
      <c r="F8" s="25" t="s">
        <v>34</v>
      </c>
      <c r="G8" s="27">
        <v>80</v>
      </c>
      <c r="H8" s="63">
        <v>1</v>
      </c>
      <c r="I8" s="61">
        <f t="shared" si="0"/>
        <v>41.155555200000002</v>
      </c>
      <c r="J8" s="61">
        <f t="shared" si="1"/>
        <v>36.216888576000002</v>
      </c>
      <c r="K8" s="25" t="s">
        <v>21</v>
      </c>
      <c r="L8" s="34" t="s">
        <v>36</v>
      </c>
      <c r="M8" s="33" t="s">
        <v>35</v>
      </c>
    </row>
    <row r="9" spans="1:14" ht="47" customHeight="1" x14ac:dyDescent="0.35">
      <c r="A9" s="2"/>
      <c r="B9" s="30">
        <v>39295</v>
      </c>
      <c r="C9" s="20" t="s">
        <v>37</v>
      </c>
      <c r="D9" s="18" t="s">
        <v>33</v>
      </c>
      <c r="E9" s="11" t="s">
        <v>19</v>
      </c>
      <c r="F9" s="11" t="s">
        <v>34</v>
      </c>
      <c r="G9" s="12">
        <v>100</v>
      </c>
      <c r="H9" s="63">
        <v>0.9</v>
      </c>
      <c r="I9" s="61">
        <f t="shared" si="0"/>
        <v>51.444443999999997</v>
      </c>
      <c r="J9" s="61">
        <f t="shared" si="1"/>
        <v>45.271110719999996</v>
      </c>
      <c r="K9" s="70" t="s">
        <v>112</v>
      </c>
      <c r="L9" s="34" t="s">
        <v>39</v>
      </c>
      <c r="M9" s="35" t="s">
        <v>38</v>
      </c>
    </row>
    <row r="10" spans="1:14" ht="33" customHeight="1" x14ac:dyDescent="0.35">
      <c r="A10" s="2"/>
      <c r="B10" s="30">
        <v>44805</v>
      </c>
      <c r="C10" s="18" t="s">
        <v>42</v>
      </c>
      <c r="D10" s="18" t="s">
        <v>40</v>
      </c>
      <c r="E10" s="11" t="s">
        <v>19</v>
      </c>
      <c r="F10" s="11" t="s">
        <v>115</v>
      </c>
      <c r="G10" s="27">
        <v>75</v>
      </c>
      <c r="H10" s="63">
        <v>0.9</v>
      </c>
      <c r="I10" s="61">
        <f t="shared" si="0"/>
        <v>38.583333000000003</v>
      </c>
      <c r="J10" s="61">
        <f t="shared" si="1"/>
        <v>33.953333040000004</v>
      </c>
      <c r="K10" s="20" t="s">
        <v>116</v>
      </c>
      <c r="L10" s="57" t="s">
        <v>114</v>
      </c>
      <c r="M10" s="32"/>
      <c r="N10" s="56"/>
    </row>
    <row r="11" spans="1:14" ht="28.5" customHeight="1" x14ac:dyDescent="0.35">
      <c r="A11" s="2"/>
      <c r="B11" s="30">
        <v>40577</v>
      </c>
      <c r="C11" s="18" t="s">
        <v>43</v>
      </c>
      <c r="D11" s="18" t="s">
        <v>44</v>
      </c>
      <c r="E11" s="18" t="s">
        <v>45</v>
      </c>
      <c r="F11" s="11" t="s">
        <v>46</v>
      </c>
      <c r="G11" s="27">
        <v>80</v>
      </c>
      <c r="H11" s="63">
        <v>0.75</v>
      </c>
      <c r="I11" s="61">
        <f t="shared" si="0"/>
        <v>41.155555200000002</v>
      </c>
      <c r="J11" s="61">
        <f t="shared" si="1"/>
        <v>36.216888576000002</v>
      </c>
      <c r="K11" s="20" t="s">
        <v>116</v>
      </c>
      <c r="L11" s="57" t="s">
        <v>47</v>
      </c>
      <c r="M11" s="28"/>
      <c r="N11" s="56"/>
    </row>
    <row r="12" spans="1:14" ht="30" customHeight="1" x14ac:dyDescent="0.35">
      <c r="A12" s="2"/>
      <c r="B12" s="30">
        <v>41183</v>
      </c>
      <c r="C12" s="18" t="s">
        <v>48</v>
      </c>
      <c r="D12" s="18" t="s">
        <v>49</v>
      </c>
      <c r="E12" s="18" t="s">
        <v>19</v>
      </c>
      <c r="F12" s="11" t="s">
        <v>50</v>
      </c>
      <c r="G12" s="36">
        <v>75</v>
      </c>
      <c r="H12" s="63">
        <v>0.85</v>
      </c>
      <c r="I12" s="61">
        <f t="shared" si="0"/>
        <v>38.583333000000003</v>
      </c>
      <c r="J12" s="61">
        <f t="shared" si="1"/>
        <v>33.953333040000004</v>
      </c>
      <c r="K12" s="20" t="s">
        <v>116</v>
      </c>
      <c r="L12" s="34" t="s">
        <v>52</v>
      </c>
      <c r="M12" s="32" t="s">
        <v>51</v>
      </c>
    </row>
    <row r="13" spans="1:14" ht="28.5" x14ac:dyDescent="0.35">
      <c r="A13" s="2"/>
      <c r="B13" s="30">
        <v>42217</v>
      </c>
      <c r="C13" s="18" t="s">
        <v>17</v>
      </c>
      <c r="D13" s="18" t="s">
        <v>53</v>
      </c>
      <c r="E13" s="18" t="s">
        <v>19</v>
      </c>
      <c r="F13" s="11" t="s">
        <v>34</v>
      </c>
      <c r="G13" s="12">
        <v>40</v>
      </c>
      <c r="H13" s="63">
        <v>0.8</v>
      </c>
      <c r="I13" s="61">
        <f t="shared" si="0"/>
        <v>20.577777600000001</v>
      </c>
      <c r="J13" s="61">
        <f t="shared" si="1"/>
        <v>18.108444288000001</v>
      </c>
      <c r="K13" s="20" t="s">
        <v>90</v>
      </c>
      <c r="L13" s="34" t="s">
        <v>55</v>
      </c>
      <c r="M13" s="15" t="s">
        <v>54</v>
      </c>
    </row>
    <row r="14" spans="1:14" ht="28.5" customHeight="1" x14ac:dyDescent="0.35">
      <c r="A14" s="2"/>
      <c r="B14" s="30">
        <v>41122</v>
      </c>
      <c r="C14" s="18" t="s">
        <v>56</v>
      </c>
      <c r="D14" s="18" t="s">
        <v>57</v>
      </c>
      <c r="E14" s="18" t="s">
        <v>19</v>
      </c>
      <c r="F14" s="11" t="s">
        <v>34</v>
      </c>
      <c r="G14" s="27">
        <v>50</v>
      </c>
      <c r="H14" s="63">
        <v>0.1</v>
      </c>
      <c r="I14" s="61">
        <f t="shared" si="0"/>
        <v>25.722221999999999</v>
      </c>
      <c r="J14" s="61">
        <f t="shared" si="1"/>
        <v>22.635555359999998</v>
      </c>
      <c r="K14" s="20" t="s">
        <v>116</v>
      </c>
      <c r="L14" s="55" t="s">
        <v>41</v>
      </c>
      <c r="M14" s="15" t="s">
        <v>58</v>
      </c>
      <c r="N14" s="56"/>
    </row>
    <row r="15" spans="1:14" ht="28.5" customHeight="1" x14ac:dyDescent="0.35">
      <c r="A15" s="2"/>
      <c r="B15" s="30">
        <v>42217</v>
      </c>
      <c r="C15" s="18" t="s">
        <v>23</v>
      </c>
      <c r="D15" s="18" t="s">
        <v>53</v>
      </c>
      <c r="E15" s="18" t="s">
        <v>19</v>
      </c>
      <c r="F15" s="11" t="s">
        <v>34</v>
      </c>
      <c r="G15" s="27">
        <v>35</v>
      </c>
      <c r="H15" s="63">
        <v>0.4</v>
      </c>
      <c r="I15" s="61">
        <f t="shared" si="0"/>
        <v>18.005555399999999</v>
      </c>
      <c r="J15" s="61">
        <f t="shared" si="1"/>
        <v>15.844888751999999</v>
      </c>
      <c r="K15" s="20" t="s">
        <v>90</v>
      </c>
      <c r="L15" s="55" t="s">
        <v>60</v>
      </c>
      <c r="M15" s="15" t="s">
        <v>59</v>
      </c>
      <c r="N15" s="56"/>
    </row>
    <row r="16" spans="1:14" x14ac:dyDescent="0.35">
      <c r="A16" s="2"/>
      <c r="B16" s="30">
        <v>36069</v>
      </c>
      <c r="C16" s="18" t="s">
        <v>27</v>
      </c>
      <c r="D16" s="18" t="s">
        <v>61</v>
      </c>
      <c r="E16" s="18" t="s">
        <v>19</v>
      </c>
      <c r="F16" s="11" t="s">
        <v>62</v>
      </c>
      <c r="G16" s="37">
        <v>156</v>
      </c>
      <c r="H16" s="64">
        <v>1</v>
      </c>
      <c r="I16" s="61">
        <f t="shared" si="0"/>
        <v>80.253332639999996</v>
      </c>
      <c r="J16" s="61">
        <f t="shared" si="1"/>
        <v>70.622932723199995</v>
      </c>
      <c r="K16" s="20" t="s">
        <v>90</v>
      </c>
      <c r="L16" s="39" t="s">
        <v>64</v>
      </c>
      <c r="M16" s="15" t="s">
        <v>63</v>
      </c>
    </row>
    <row r="17" spans="1:14" x14ac:dyDescent="0.35">
      <c r="A17" s="2"/>
      <c r="B17" s="30">
        <v>32387</v>
      </c>
      <c r="C17" s="18" t="s">
        <v>48</v>
      </c>
      <c r="D17" s="18" t="s">
        <v>65</v>
      </c>
      <c r="E17" s="18" t="s">
        <v>19</v>
      </c>
      <c r="F17" s="11" t="s">
        <v>62</v>
      </c>
      <c r="G17" s="27">
        <v>160</v>
      </c>
      <c r="H17" s="64">
        <v>1</v>
      </c>
      <c r="I17" s="61">
        <f t="shared" si="0"/>
        <v>82.311110400000004</v>
      </c>
      <c r="J17" s="61">
        <f t="shared" si="1"/>
        <v>72.433777152000005</v>
      </c>
      <c r="K17" s="71" t="s">
        <v>113</v>
      </c>
      <c r="L17" s="34" t="s">
        <v>66</v>
      </c>
      <c r="M17" s="21"/>
    </row>
    <row r="18" spans="1:14" x14ac:dyDescent="0.35">
      <c r="A18" s="2"/>
      <c r="B18" s="30">
        <v>29434</v>
      </c>
      <c r="C18" s="18" t="s">
        <v>48</v>
      </c>
      <c r="D18" s="18" t="s">
        <v>67</v>
      </c>
      <c r="E18" s="18" t="s">
        <v>19</v>
      </c>
      <c r="F18" s="11" t="s">
        <v>62</v>
      </c>
      <c r="G18" s="27">
        <v>165</v>
      </c>
      <c r="H18" s="64">
        <v>1</v>
      </c>
      <c r="I18" s="61">
        <f t="shared" si="0"/>
        <v>84.883332600000003</v>
      </c>
      <c r="J18" s="61">
        <f t="shared" si="1"/>
        <v>74.697332688000003</v>
      </c>
      <c r="K18" s="71" t="s">
        <v>113</v>
      </c>
      <c r="L18" s="34" t="s">
        <v>66</v>
      </c>
      <c r="M18" s="21"/>
    </row>
    <row r="19" spans="1:14" ht="33.5" customHeight="1" x14ac:dyDescent="0.35">
      <c r="A19" s="2"/>
      <c r="B19" s="30">
        <v>44348</v>
      </c>
      <c r="C19" s="18" t="s">
        <v>68</v>
      </c>
      <c r="D19" s="18" t="s">
        <v>69</v>
      </c>
      <c r="E19" s="11" t="s">
        <v>70</v>
      </c>
      <c r="F19" s="11" t="s">
        <v>71</v>
      </c>
      <c r="G19" s="27">
        <v>60</v>
      </c>
      <c r="H19" s="63">
        <v>0.6</v>
      </c>
      <c r="I19" s="61">
        <f t="shared" si="0"/>
        <v>30.8666664</v>
      </c>
      <c r="J19" s="61">
        <f t="shared" si="1"/>
        <v>27.162666431999998</v>
      </c>
      <c r="K19" s="33" t="s">
        <v>90</v>
      </c>
      <c r="L19" s="20" t="s">
        <v>31</v>
      </c>
      <c r="M19" s="32" t="s">
        <v>72</v>
      </c>
    </row>
    <row r="20" spans="1:14" ht="30" customHeight="1" x14ac:dyDescent="0.35">
      <c r="A20" s="2"/>
      <c r="B20" s="30">
        <v>44409</v>
      </c>
      <c r="C20" s="18" t="s">
        <v>73</v>
      </c>
      <c r="D20" s="18" t="s">
        <v>74</v>
      </c>
      <c r="E20" s="11" t="s">
        <v>70</v>
      </c>
      <c r="F20" s="11" t="s">
        <v>75</v>
      </c>
      <c r="G20" s="27">
        <v>50</v>
      </c>
      <c r="H20" s="63">
        <v>0.28999999999999998</v>
      </c>
      <c r="I20" s="61">
        <f t="shared" si="0"/>
        <v>25.722221999999999</v>
      </c>
      <c r="J20" s="61">
        <f t="shared" si="1"/>
        <v>22.635555359999998</v>
      </c>
      <c r="K20" s="20" t="s">
        <v>116</v>
      </c>
      <c r="L20" s="15" t="s">
        <v>76</v>
      </c>
      <c r="M20" s="15"/>
    </row>
    <row r="21" spans="1:14" ht="14.5" customHeight="1" x14ac:dyDescent="0.35">
      <c r="A21" s="2"/>
      <c r="B21" s="30">
        <v>37803</v>
      </c>
      <c r="C21" s="18" t="s">
        <v>77</v>
      </c>
      <c r="D21" s="18" t="s">
        <v>78</v>
      </c>
      <c r="E21" s="11" t="s">
        <v>13</v>
      </c>
      <c r="F21" s="11" t="s">
        <v>79</v>
      </c>
      <c r="G21" s="27">
        <v>90</v>
      </c>
      <c r="H21" s="63">
        <v>0.98</v>
      </c>
      <c r="I21" s="61">
        <f t="shared" si="0"/>
        <v>46.2999996</v>
      </c>
      <c r="J21" s="61">
        <f t="shared" si="1"/>
        <v>40.743999647999999</v>
      </c>
      <c r="K21" s="20" t="s">
        <v>116</v>
      </c>
      <c r="L21" s="16" t="s">
        <v>80</v>
      </c>
      <c r="M21" s="21"/>
      <c r="N21" s="17"/>
    </row>
    <row r="22" spans="1:14" ht="14.5" customHeight="1" x14ac:dyDescent="0.35">
      <c r="A22" s="2"/>
      <c r="B22" s="30">
        <v>44256</v>
      </c>
      <c r="C22" s="18" t="s">
        <v>81</v>
      </c>
      <c r="D22" s="18" t="s">
        <v>82</v>
      </c>
      <c r="E22" s="11" t="s">
        <v>45</v>
      </c>
      <c r="F22" s="11" t="s">
        <v>83</v>
      </c>
      <c r="G22" s="27">
        <v>75</v>
      </c>
      <c r="H22" s="63">
        <v>0.9</v>
      </c>
      <c r="I22" s="61">
        <f t="shared" si="0"/>
        <v>38.583333000000003</v>
      </c>
      <c r="J22" s="61">
        <f t="shared" si="1"/>
        <v>33.953333040000004</v>
      </c>
      <c r="K22" s="20" t="s">
        <v>90</v>
      </c>
      <c r="L22" s="55" t="s">
        <v>85</v>
      </c>
      <c r="M22" s="15" t="s">
        <v>84</v>
      </c>
      <c r="N22" s="56"/>
    </row>
    <row r="23" spans="1:14" x14ac:dyDescent="0.35">
      <c r="A23" s="2"/>
      <c r="B23" s="30">
        <v>38777</v>
      </c>
      <c r="C23" s="18" t="s">
        <v>81</v>
      </c>
      <c r="D23" s="18" t="s">
        <v>86</v>
      </c>
      <c r="E23" s="18" t="s">
        <v>45</v>
      </c>
      <c r="F23" s="11" t="s">
        <v>43</v>
      </c>
      <c r="G23" s="27">
        <v>100</v>
      </c>
      <c r="H23" s="63">
        <v>0.85</v>
      </c>
      <c r="I23" s="61">
        <f t="shared" si="0"/>
        <v>51.444443999999997</v>
      </c>
      <c r="J23" s="61">
        <f t="shared" si="1"/>
        <v>45.271110719999996</v>
      </c>
      <c r="K23" s="20" t="s">
        <v>116</v>
      </c>
      <c r="L23" s="39" t="s">
        <v>87</v>
      </c>
      <c r="M23" s="32"/>
    </row>
    <row r="24" spans="1:14" ht="14.5" customHeight="1" x14ac:dyDescent="0.35">
      <c r="B24" s="24">
        <v>44409</v>
      </c>
      <c r="C24" s="20" t="s">
        <v>68</v>
      </c>
      <c r="D24" s="20" t="s">
        <v>74</v>
      </c>
      <c r="E24" s="25" t="s">
        <v>70</v>
      </c>
      <c r="F24" s="25" t="s">
        <v>88</v>
      </c>
      <c r="G24" s="27">
        <v>100</v>
      </c>
      <c r="H24" s="63">
        <v>1</v>
      </c>
      <c r="I24" s="61">
        <f t="shared" si="0"/>
        <v>51.444443999999997</v>
      </c>
      <c r="J24" s="61">
        <f t="shared" si="1"/>
        <v>45.271110719999996</v>
      </c>
      <c r="K24" s="33" t="s">
        <v>90</v>
      </c>
      <c r="L24" s="57" t="s">
        <v>89</v>
      </c>
      <c r="M24" s="57"/>
    </row>
    <row r="25" spans="1:14" ht="28.5" customHeight="1" x14ac:dyDescent="0.35">
      <c r="B25" s="24">
        <v>39295</v>
      </c>
      <c r="C25" s="20" t="s">
        <v>32</v>
      </c>
      <c r="D25" s="20" t="s">
        <v>33</v>
      </c>
      <c r="E25" s="25" t="s">
        <v>19</v>
      </c>
      <c r="F25" s="25" t="s">
        <v>34</v>
      </c>
      <c r="G25" s="27">
        <v>90</v>
      </c>
      <c r="H25" s="63">
        <v>1</v>
      </c>
      <c r="I25" s="61">
        <f t="shared" si="0"/>
        <v>46.2999996</v>
      </c>
      <c r="J25" s="61">
        <f t="shared" si="1"/>
        <v>40.743999647999999</v>
      </c>
      <c r="K25" s="33" t="s">
        <v>90</v>
      </c>
      <c r="L25" s="34" t="s">
        <v>36</v>
      </c>
      <c r="M25" s="34"/>
    </row>
    <row r="26" spans="1:14" x14ac:dyDescent="0.35">
      <c r="B26" s="40"/>
    </row>
    <row r="27" spans="1:14" x14ac:dyDescent="0.35">
      <c r="I27" s="42"/>
      <c r="J27" s="42"/>
      <c r="K27" s="43"/>
    </row>
    <row r="38" spans="1:8" s="41" customFormat="1" x14ac:dyDescent="0.35">
      <c r="A38" s="6"/>
      <c r="B38"/>
      <c r="C38"/>
      <c r="D38"/>
      <c r="E38"/>
      <c r="F38"/>
      <c r="H38"/>
    </row>
    <row r="51" spans="1:8" s="41" customFormat="1" x14ac:dyDescent="0.35">
      <c r="A51" s="6"/>
      <c r="B51"/>
      <c r="C51"/>
      <c r="D51"/>
      <c r="E51"/>
      <c r="F51"/>
      <c r="H51"/>
    </row>
    <row r="52" spans="1:8" s="41" customFormat="1" x14ac:dyDescent="0.35">
      <c r="A52" s="6"/>
      <c r="B52"/>
      <c r="C52"/>
      <c r="D52"/>
      <c r="E52"/>
      <c r="G52"/>
      <c r="H52"/>
    </row>
    <row r="71" spans="6:11" x14ac:dyDescent="0.35">
      <c r="K71"/>
    </row>
    <row r="79" spans="6:11" x14ac:dyDescent="0.35">
      <c r="F79" s="43"/>
    </row>
    <row r="86" spans="9:10" x14ac:dyDescent="0.35">
      <c r="I86"/>
      <c r="J86"/>
    </row>
  </sheetData>
  <autoFilter ref="B3:M25" xr:uid="{D48D677A-BC7B-494B-9701-E24D1A55769D}"/>
  <hyperlinks>
    <hyperlink ref="L11" r:id="rId1" xr:uid="{3BD7ADA3-71CB-47E4-8CCE-A8AF946E9AA9}"/>
    <hyperlink ref="M7" r:id="rId2" xr:uid="{809F6B9B-46FB-42FE-BC8A-10BF33402806}"/>
    <hyperlink ref="L8" r:id="rId3" xr:uid="{0A4F4AD0-E53E-4826-8CC4-F1CE43AE30F5}"/>
    <hyperlink ref="M12" r:id="rId4" display="https://www.ncbcapitalmarkets.com/research/latestnews/745-hurricane-sandy-damaged-over-85-of-jps-banana-crop" xr:uid="{70F50656-2315-4F69-9C77-8C5CD1EE585B}"/>
    <hyperlink ref="L15" r:id="rId5" xr:uid="{CDCED6B8-CAC7-48F0-A026-39D5D5F50D82}"/>
    <hyperlink ref="L17" r:id="rId6" xr:uid="{A7AD2FDE-B2BC-43C7-A6F7-0F806B408861}"/>
    <hyperlink ref="L18" r:id="rId7" xr:uid="{2FB67C00-7481-4882-ABA9-BDBCD6CFF699}"/>
    <hyperlink ref="M19" r:id="rId8" xr:uid="{6F981F18-C87E-4038-A7B1-C67D33AA3251}"/>
    <hyperlink ref="L22" r:id="rId9" xr:uid="{26E8A283-2A73-4C59-9041-6D252172E4C6}"/>
    <hyperlink ref="L12" r:id="rId10" xr:uid="{B329DEFB-C21A-4E30-9736-6B1AACCA6940}"/>
    <hyperlink ref="L10" r:id="rId11" xr:uid="{C60A2039-0F1C-4022-9E86-89A9CC372285}"/>
    <hyperlink ref="L13" r:id="rId12" xr:uid="{91716DD8-862F-4015-8FAA-B578C12FA48D}"/>
    <hyperlink ref="L14" r:id="rId13" xr:uid="{FEDC839C-9A8F-4D8A-8B53-16F826E470F7}"/>
    <hyperlink ref="L9" r:id="rId14" xr:uid="{C56FF96D-1FE2-4847-936B-E47F6A5401AD}"/>
    <hyperlink ref="K9" r:id="rId15" location=":~:text=Le%20cyclone%20a%20d%C3%A9truit%20environ,%2Fh%20sur%20l'%C3%AEle." display="https://www.liberation.fr/societe/2007/08/19/le-cyclone-dean-a-fait-d-enormes-degats-en-guadeloupe-et-en-martinique_10656/#:~:text=Le%20cyclone%20a%20d%C3%A9truit%20environ,%2Fh%20sur%20l'%C3%AEle." xr:uid="{F367C9E4-60C9-404A-8E67-B9E0DFE94CA6}"/>
    <hyperlink ref="M9" r:id="rId16" location=":~:text=Le%20cyclone%20a%20d%C3%A9truit%20environ,%2Fh%20sur%20l'%C3%Aele" xr:uid="{51EBF6CE-D406-4845-87BE-222B46686871}"/>
    <hyperlink ref="M13" r:id="rId17" xr:uid="{F27DE900-35F5-492A-A56C-D8E0544F64B0}"/>
    <hyperlink ref="M14" r:id="rId18" xr:uid="{F11428DC-4A7B-4E30-8D54-45DFBF6FDA61}"/>
    <hyperlink ref="M15" r:id="rId19" xr:uid="{E069886A-5391-44E9-B25B-77C1F811B5F5}"/>
    <hyperlink ref="L16" r:id="rId20" xr:uid="{C539E800-B997-4D74-A4FE-B943AFEDD877}"/>
    <hyperlink ref="K17" r:id="rId21" display="https://en.wikipedia.org/wiki/Hurricane_Gilbert" xr:uid="{FEC772BE-A622-4CAF-A985-D396101099E5}"/>
    <hyperlink ref="L20" r:id="rId22" xr:uid="{03D3B6D5-A83D-45E5-891C-2456CB2B9E6D}"/>
    <hyperlink ref="M22" r:id="rId23" xr:uid="{D3D90CF4-29AF-4ADA-AD93-8F76742BA10F}"/>
    <hyperlink ref="L23" r:id="rId24" xr:uid="{7E2A15BB-9A7F-433F-97C5-E08419F037E9}"/>
    <hyperlink ref="M4" r:id="rId25" xr:uid="{ECC04256-4DDF-43BD-82D5-7BE398B9C649}"/>
    <hyperlink ref="M16" r:id="rId26" xr:uid="{42280A39-B499-4584-8F3E-18385C20B329}"/>
    <hyperlink ref="K18" r:id="rId27" display="https://en.wikipedia.org/wiki/Hurricane_Gilbert" xr:uid="{ACBC50A9-4A3D-4E3B-AE4B-C3D9E6DE1767}"/>
    <hyperlink ref="L24" r:id="rId28" xr:uid="{C0699C50-06C2-455D-9CEA-31BCEFB5A1F2}"/>
    <hyperlink ref="L25" r:id="rId29" xr:uid="{212A5A71-7CE7-4458-ACCB-9F3101EF2415}"/>
  </hyperlinks>
  <pageMargins left="0.7" right="0.7" top="0.75" bottom="0.75" header="0.3" footer="0.3"/>
  <pageSetup paperSize="9" scale="35" fitToHeight="0" orientation="landscape" r:id="rId3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90A56-F8D4-4521-924F-1BC194C9DE2B}">
  <dimension ref="D2:P38"/>
  <sheetViews>
    <sheetView tabSelected="1" zoomScale="56" zoomScaleNormal="100" workbookViewId="0">
      <selection activeCell="O27" sqref="O27"/>
    </sheetView>
  </sheetViews>
  <sheetFormatPr defaultRowHeight="14.5" x14ac:dyDescent="0.35"/>
  <cols>
    <col min="1" max="3" width="8.7265625" style="6"/>
    <col min="4" max="4" width="17.36328125" style="6" bestFit="1" customWidth="1"/>
    <col min="5" max="5" width="22.453125" style="6" bestFit="1" customWidth="1"/>
    <col min="6" max="6" width="11.26953125" style="6" bestFit="1" customWidth="1"/>
    <col min="7" max="7" width="17.26953125" style="6" bestFit="1" customWidth="1"/>
    <col min="8" max="8" width="8.7265625" style="6"/>
    <col min="9" max="9" width="19.6328125" style="6" customWidth="1"/>
    <col min="10" max="10" width="16.81640625" style="6" customWidth="1"/>
    <col min="11" max="11" width="9.36328125" style="6" customWidth="1"/>
    <col min="12" max="12" width="15.54296875" style="6" bestFit="1" customWidth="1"/>
    <col min="13" max="16384" width="8.7265625" style="6"/>
  </cols>
  <sheetData>
    <row r="2" spans="4:8" ht="15" thickBot="1" x14ac:dyDescent="0.4"/>
    <row r="3" spans="4:8" ht="15" thickBot="1" x14ac:dyDescent="0.4">
      <c r="D3" s="44" t="s">
        <v>91</v>
      </c>
      <c r="E3" s="45" t="s">
        <v>92</v>
      </c>
      <c r="F3" s="45" t="s">
        <v>93</v>
      </c>
      <c r="G3" s="46" t="s">
        <v>94</v>
      </c>
    </row>
    <row r="4" spans="4:8" x14ac:dyDescent="0.35">
      <c r="D4" s="47" t="s">
        <v>56</v>
      </c>
      <c r="E4" s="47" t="s">
        <v>57</v>
      </c>
      <c r="F4" s="48">
        <v>0.1</v>
      </c>
      <c r="G4" s="49">
        <v>23</v>
      </c>
      <c r="H4" s="65"/>
    </row>
    <row r="5" spans="4:8" x14ac:dyDescent="0.35">
      <c r="D5" s="20" t="s">
        <v>73</v>
      </c>
      <c r="E5" s="20" t="s">
        <v>74</v>
      </c>
      <c r="F5" s="31">
        <v>0.28999999999999998</v>
      </c>
      <c r="G5" s="14">
        <v>22.635555359999998</v>
      </c>
    </row>
    <row r="6" spans="4:8" x14ac:dyDescent="0.35">
      <c r="D6" s="20" t="s">
        <v>23</v>
      </c>
      <c r="E6" s="20" t="s">
        <v>53</v>
      </c>
      <c r="F6" s="31">
        <v>0.4</v>
      </c>
      <c r="G6" s="14">
        <v>15.844888751999999</v>
      </c>
      <c r="H6" s="66"/>
    </row>
    <row r="7" spans="4:8" x14ac:dyDescent="0.35">
      <c r="D7" s="20" t="s">
        <v>68</v>
      </c>
      <c r="E7" s="20" t="s">
        <v>69</v>
      </c>
      <c r="F7" s="31">
        <v>0.6</v>
      </c>
      <c r="G7" s="14">
        <v>27.162666431999998</v>
      </c>
      <c r="H7" s="66"/>
    </row>
    <row r="8" spans="4:8" x14ac:dyDescent="0.35">
      <c r="D8" s="25" t="s">
        <v>23</v>
      </c>
      <c r="E8" s="25" t="s">
        <v>24</v>
      </c>
      <c r="F8" s="19">
        <v>0.6</v>
      </c>
      <c r="G8" s="14">
        <v>41</v>
      </c>
    </row>
    <row r="9" spans="4:8" x14ac:dyDescent="0.35">
      <c r="D9" s="20" t="s">
        <v>43</v>
      </c>
      <c r="E9" s="20" t="s">
        <v>44</v>
      </c>
      <c r="F9" s="31">
        <v>0.75</v>
      </c>
      <c r="G9" s="14">
        <v>36</v>
      </c>
    </row>
    <row r="10" spans="4:8" x14ac:dyDescent="0.35">
      <c r="D10" s="20" t="s">
        <v>17</v>
      </c>
      <c r="E10" s="20" t="s">
        <v>53</v>
      </c>
      <c r="F10" s="31">
        <v>0.8</v>
      </c>
      <c r="G10" s="14">
        <v>18.108444288000001</v>
      </c>
    </row>
    <row r="11" spans="4:8" x14ac:dyDescent="0.35">
      <c r="D11" s="20" t="s">
        <v>27</v>
      </c>
      <c r="E11" s="25" t="s">
        <v>28</v>
      </c>
      <c r="F11" s="31">
        <v>0.82</v>
      </c>
      <c r="G11" s="14">
        <v>13.581333215999999</v>
      </c>
    </row>
    <row r="12" spans="4:8" x14ac:dyDescent="0.35">
      <c r="D12" s="20" t="s">
        <v>48</v>
      </c>
      <c r="E12" s="20" t="s">
        <v>49</v>
      </c>
      <c r="F12" s="31">
        <v>0.85</v>
      </c>
      <c r="G12" s="14">
        <v>33.953333040000004</v>
      </c>
    </row>
    <row r="13" spans="4:8" x14ac:dyDescent="0.35">
      <c r="D13" s="20" t="s">
        <v>81</v>
      </c>
      <c r="E13" s="20" t="s">
        <v>86</v>
      </c>
      <c r="F13" s="31">
        <v>0.85</v>
      </c>
      <c r="G13" s="14">
        <v>45.271110719999996</v>
      </c>
      <c r="H13" s="66"/>
    </row>
    <row r="14" spans="4:8" x14ac:dyDescent="0.35">
      <c r="D14" s="20" t="s">
        <v>81</v>
      </c>
      <c r="E14" s="20" t="s">
        <v>82</v>
      </c>
      <c r="F14" s="31">
        <v>0.9</v>
      </c>
      <c r="G14" s="14">
        <v>34</v>
      </c>
      <c r="H14" s="66"/>
    </row>
    <row r="15" spans="4:8" x14ac:dyDescent="0.35">
      <c r="D15" s="20" t="s">
        <v>37</v>
      </c>
      <c r="E15" s="20" t="s">
        <v>33</v>
      </c>
      <c r="F15" s="31">
        <v>0.9</v>
      </c>
      <c r="G15" s="14">
        <v>45.271110719999996</v>
      </c>
    </row>
    <row r="16" spans="4:8" x14ac:dyDescent="0.35">
      <c r="D16" s="20" t="s">
        <v>42</v>
      </c>
      <c r="E16" s="20" t="s">
        <v>40</v>
      </c>
      <c r="F16" s="31">
        <v>0.9</v>
      </c>
      <c r="G16" s="14">
        <v>33.953333040000004</v>
      </c>
    </row>
    <row r="17" spans="4:16" x14ac:dyDescent="0.35">
      <c r="D17" s="20" t="s">
        <v>77</v>
      </c>
      <c r="E17" s="20" t="s">
        <v>78</v>
      </c>
      <c r="F17" s="31">
        <v>0.98</v>
      </c>
      <c r="G17" s="14">
        <v>40.743999647999999</v>
      </c>
      <c r="H17" s="66"/>
    </row>
    <row r="18" spans="4:16" x14ac:dyDescent="0.35">
      <c r="D18" s="20" t="s">
        <v>27</v>
      </c>
      <c r="E18" s="20" t="s">
        <v>61</v>
      </c>
      <c r="F18" s="38">
        <v>1</v>
      </c>
      <c r="G18" s="14">
        <v>71</v>
      </c>
    </row>
    <row r="19" spans="4:16" x14ac:dyDescent="0.35">
      <c r="D19" s="20" t="s">
        <v>32</v>
      </c>
      <c r="E19" s="20" t="s">
        <v>33</v>
      </c>
      <c r="F19" s="31">
        <v>1</v>
      </c>
      <c r="G19" s="14">
        <v>36.216888576000002</v>
      </c>
    </row>
    <row r="20" spans="4:16" x14ac:dyDescent="0.35">
      <c r="D20" s="20" t="s">
        <v>32</v>
      </c>
      <c r="E20" s="20" t="s">
        <v>33</v>
      </c>
      <c r="F20" s="31">
        <v>1</v>
      </c>
      <c r="G20" s="14">
        <v>41</v>
      </c>
    </row>
    <row r="21" spans="4:16" x14ac:dyDescent="0.35">
      <c r="D21" s="20" t="s">
        <v>17</v>
      </c>
      <c r="E21" s="25" t="s">
        <v>18</v>
      </c>
      <c r="F21" s="19">
        <v>1</v>
      </c>
      <c r="G21" s="14">
        <v>43.912977398400002</v>
      </c>
      <c r="J21" s="67"/>
    </row>
    <row r="22" spans="4:16" x14ac:dyDescent="0.35">
      <c r="D22" s="20" t="s">
        <v>68</v>
      </c>
      <c r="E22" s="20" t="s">
        <v>74</v>
      </c>
      <c r="F22" s="31">
        <v>1</v>
      </c>
      <c r="G22" s="14">
        <v>45</v>
      </c>
      <c r="J22" s="67"/>
    </row>
    <row r="23" spans="4:16" x14ac:dyDescent="0.35">
      <c r="D23" s="25" t="s">
        <v>11</v>
      </c>
      <c r="E23" s="25" t="s">
        <v>12</v>
      </c>
      <c r="F23" s="13">
        <v>1</v>
      </c>
      <c r="G23" s="14">
        <v>67.906666080000008</v>
      </c>
      <c r="J23" s="67"/>
    </row>
    <row r="24" spans="4:16" x14ac:dyDescent="0.35">
      <c r="D24" s="20" t="s">
        <v>48</v>
      </c>
      <c r="E24" s="20" t="s">
        <v>65</v>
      </c>
      <c r="F24" s="38">
        <v>1</v>
      </c>
      <c r="G24" s="14">
        <v>72.433777152000005</v>
      </c>
      <c r="J24" s="67"/>
    </row>
    <row r="25" spans="4:16" x14ac:dyDescent="0.35">
      <c r="D25" s="20" t="s">
        <v>48</v>
      </c>
      <c r="E25" s="20" t="s">
        <v>67</v>
      </c>
      <c r="F25" s="38">
        <v>1</v>
      </c>
      <c r="G25" s="14">
        <v>74.697332688000003</v>
      </c>
      <c r="J25" s="67"/>
      <c r="P25"/>
    </row>
    <row r="26" spans="4:16" x14ac:dyDescent="0.35">
      <c r="J26" s="67"/>
    </row>
    <row r="27" spans="4:16" x14ac:dyDescent="0.35">
      <c r="D27" s="50" t="s">
        <v>95</v>
      </c>
      <c r="E27" s="50" t="s">
        <v>96</v>
      </c>
      <c r="F27" s="50" t="s">
        <v>97</v>
      </c>
      <c r="G27" s="50" t="s">
        <v>98</v>
      </c>
      <c r="J27" s="67"/>
    </row>
    <row r="28" spans="4:16" x14ac:dyDescent="0.35">
      <c r="D28" s="51" t="s">
        <v>99</v>
      </c>
      <c r="E28" s="52">
        <v>1E-4</v>
      </c>
      <c r="F28" s="37" t="s">
        <v>100</v>
      </c>
      <c r="G28" s="37" t="s">
        <v>101</v>
      </c>
      <c r="J28" s="67"/>
    </row>
    <row r="29" spans="4:16" x14ac:dyDescent="0.35">
      <c r="D29" s="51" t="s">
        <v>110</v>
      </c>
      <c r="E29" s="52">
        <f>AVERAGEIFS(F4:F25,G4:G25,"&gt;=0", G4:G25,"&lt;=25")</f>
        <v>0.48200000000000004</v>
      </c>
      <c r="F29" s="37" t="s">
        <v>100</v>
      </c>
      <c r="G29" s="37" t="s">
        <v>102</v>
      </c>
      <c r="J29" s="67"/>
    </row>
    <row r="30" spans="4:16" x14ac:dyDescent="0.35">
      <c r="D30" s="53" t="s">
        <v>109</v>
      </c>
      <c r="E30" s="52">
        <f>AVERAGEIFS(F4:F25,G4:G25,"&gt;=26", G4:G25,"&lt;=43")</f>
        <v>0.84222222222222221</v>
      </c>
      <c r="F30" s="54" t="s">
        <v>103</v>
      </c>
      <c r="G30" s="37" t="s">
        <v>104</v>
      </c>
      <c r="I30" s="68">
        <v>0</v>
      </c>
      <c r="J30" s="68">
        <v>10</v>
      </c>
      <c r="K30" s="68">
        <v>25</v>
      </c>
      <c r="L30" s="68">
        <v>44</v>
      </c>
    </row>
    <row r="31" spans="4:16" x14ac:dyDescent="0.35">
      <c r="D31" s="53" t="s">
        <v>111</v>
      </c>
      <c r="E31" s="52">
        <f>AVERAGEIFS(F4:F25,G4:G25,"&gt;=44")</f>
        <v>0.9642857142857143</v>
      </c>
      <c r="F31" s="54" t="s">
        <v>105</v>
      </c>
      <c r="G31" s="37" t="s">
        <v>106</v>
      </c>
      <c r="I31" s="69">
        <v>1E-4</v>
      </c>
      <c r="J31" s="69">
        <v>0.48</v>
      </c>
      <c r="K31" s="69">
        <v>0.84</v>
      </c>
      <c r="L31" s="69">
        <v>0.96</v>
      </c>
    </row>
    <row r="32" spans="4:16" x14ac:dyDescent="0.35">
      <c r="J32" s="67"/>
    </row>
    <row r="33" spans="10:10" x14ac:dyDescent="0.35">
      <c r="J33" s="67"/>
    </row>
    <row r="34" spans="10:10" x14ac:dyDescent="0.35">
      <c r="J34" s="67"/>
    </row>
    <row r="35" spans="10:10" x14ac:dyDescent="0.35">
      <c r="J35" s="67"/>
    </row>
    <row r="36" spans="10:10" x14ac:dyDescent="0.35">
      <c r="J36" s="67"/>
    </row>
    <row r="37" spans="10:10" x14ac:dyDescent="0.35">
      <c r="J37" s="67"/>
    </row>
    <row r="38" spans="10:10" x14ac:dyDescent="0.35">
      <c r="J38" s="67"/>
    </row>
  </sheetData>
  <autoFilter ref="D3:G25" xr:uid="{9666C473-7ED8-462F-8EA9-C26CC9BD5354}">
    <sortState xmlns:xlrd2="http://schemas.microsoft.com/office/spreadsheetml/2017/richdata2" ref="D4:G25">
      <sortCondition ref="F3:F25"/>
    </sortState>
  </autoFilter>
  <phoneticPr fontId="15" type="noConversion"/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Description of sheets</vt:lpstr>
      <vt:lpstr>Database </vt:lpstr>
      <vt:lpstr>Datasets</vt:lpstr>
      <vt:lpstr>'Database '!_FilterDatabase</vt:lpstr>
    </vt:vector>
  </TitlesOfParts>
  <Company>Kraft Heinz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Kaashoek, Sophie</dc:creator>
  <cp:lastModifiedBy>Kaashoek, Sophie</cp:lastModifiedBy>
  <dcterms:created xsi:type="dcterms:W3CDTF">2024-08-23T20:26:19Z</dcterms:created>
  <dcterms:modified xsi:type="dcterms:W3CDTF">2024-10-13T18:11:08Z</dcterms:modified>
</cp:coreProperties>
</file>