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gech-my.sharepoint.com/personal/maria-paz_reyeshardy_unige_ch/Documents/CVZA Paper/NHESS_reviews_CVZA/CVZApaper_V10.07.2024/SupplementaryMaterials_V10.07.24/"/>
    </mc:Choice>
  </mc:AlternateContent>
  <xr:revisionPtr revIDLastSave="0" documentId="8_{62B61410-7B38-4AB1-B1FC-05734A2D09FE}" xr6:coauthVersionLast="47" xr6:coauthVersionMax="47" xr10:uidLastSave="{00000000-0000-0000-0000-000000000000}"/>
  <bookViews>
    <workbookView xWindow="-96" yWindow="-96" windowWidth="23232" windowHeight="12432" xr2:uid="{59C9B9A2-506F-4F75-8615-F094D27EB1FE}"/>
  </bookViews>
  <sheets>
    <sheet name="CVZ_19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Y5" i="2" l="1"/>
  <c r="BZ5" i="2" s="1"/>
  <c r="CE5" i="2" s="1"/>
  <c r="BJ5" i="2"/>
  <c r="CD5" i="2" s="1"/>
  <c r="AH5" i="2"/>
  <c r="CC5" i="2" s="1"/>
  <c r="T5" i="2"/>
  <c r="CB5" i="2" s="1"/>
  <c r="BY17" i="2"/>
  <c r="BZ17" i="2" s="1"/>
  <c r="CE17" i="2" s="1"/>
  <c r="BJ17" i="2"/>
  <c r="CD17" i="2" s="1"/>
  <c r="AH17" i="2"/>
  <c r="CC17" i="2" s="1"/>
  <c r="T17" i="2"/>
  <c r="CB17" i="2" s="1"/>
  <c r="BY21" i="2"/>
  <c r="BZ21" i="2" s="1"/>
  <c r="CE21" i="2" s="1"/>
  <c r="BJ21" i="2"/>
  <c r="CD21" i="2" s="1"/>
  <c r="AH21" i="2"/>
  <c r="CC21" i="2" s="1"/>
  <c r="T21" i="2"/>
  <c r="CB21" i="2" s="1"/>
  <c r="CF21" i="2" s="1"/>
  <c r="BY19" i="2"/>
  <c r="BZ19" i="2" s="1"/>
  <c r="CE19" i="2" s="1"/>
  <c r="BJ19" i="2"/>
  <c r="CD19" i="2" s="1"/>
  <c r="AH19" i="2"/>
  <c r="CC19" i="2" s="1"/>
  <c r="T19" i="2"/>
  <c r="CB19" i="2" s="1"/>
  <c r="BY10" i="2"/>
  <c r="BZ10" i="2" s="1"/>
  <c r="CE10" i="2" s="1"/>
  <c r="BJ10" i="2"/>
  <c r="CD10" i="2" s="1"/>
  <c r="AH10" i="2"/>
  <c r="CC10" i="2" s="1"/>
  <c r="T10" i="2"/>
  <c r="CB10" i="2" s="1"/>
  <c r="BY16" i="2"/>
  <c r="BZ16" i="2" s="1"/>
  <c r="CE16" i="2" s="1"/>
  <c r="BJ16" i="2"/>
  <c r="CD16" i="2" s="1"/>
  <c r="AH16" i="2"/>
  <c r="CC16" i="2" s="1"/>
  <c r="T16" i="2"/>
  <c r="CB16" i="2" s="1"/>
  <c r="BY18" i="2"/>
  <c r="BZ18" i="2" s="1"/>
  <c r="CE18" i="2" s="1"/>
  <c r="BJ18" i="2"/>
  <c r="CD18" i="2" s="1"/>
  <c r="AH18" i="2"/>
  <c r="CC18" i="2" s="1"/>
  <c r="T18" i="2"/>
  <c r="CB18" i="2" s="1"/>
  <c r="BY23" i="2"/>
  <c r="BZ23" i="2" s="1"/>
  <c r="CE23" i="2" s="1"/>
  <c r="BJ23" i="2"/>
  <c r="CD23" i="2" s="1"/>
  <c r="AH23" i="2"/>
  <c r="CC23" i="2" s="1"/>
  <c r="T23" i="2"/>
  <c r="CB23" i="2" s="1"/>
  <c r="BY22" i="2"/>
  <c r="BZ22" i="2" s="1"/>
  <c r="CE22" i="2" s="1"/>
  <c r="BJ22" i="2"/>
  <c r="CD22" i="2" s="1"/>
  <c r="AH22" i="2"/>
  <c r="CC22" i="2" s="1"/>
  <c r="T22" i="2"/>
  <c r="CB22" i="2" s="1"/>
  <c r="BY14" i="2"/>
  <c r="BZ14" i="2" s="1"/>
  <c r="CE14" i="2" s="1"/>
  <c r="BJ14" i="2"/>
  <c r="CD14" i="2" s="1"/>
  <c r="AH14" i="2"/>
  <c r="CC14" i="2" s="1"/>
  <c r="T14" i="2"/>
  <c r="CB14" i="2" s="1"/>
  <c r="BY15" i="2"/>
  <c r="BZ15" i="2" s="1"/>
  <c r="CE15" i="2" s="1"/>
  <c r="BJ15" i="2"/>
  <c r="CD15" i="2" s="1"/>
  <c r="AH15" i="2"/>
  <c r="CC15" i="2" s="1"/>
  <c r="T15" i="2"/>
  <c r="CB15" i="2" s="1"/>
  <c r="BY6" i="2"/>
  <c r="BZ6" i="2" s="1"/>
  <c r="CE6" i="2" s="1"/>
  <c r="BJ6" i="2"/>
  <c r="CD6" i="2" s="1"/>
  <c r="AH6" i="2"/>
  <c r="CC6" i="2" s="1"/>
  <c r="T6" i="2"/>
  <c r="CB6" i="2" s="1"/>
  <c r="BY8" i="2"/>
  <c r="BZ8" i="2" s="1"/>
  <c r="CE8" i="2" s="1"/>
  <c r="BJ8" i="2"/>
  <c r="CD8" i="2" s="1"/>
  <c r="AH8" i="2"/>
  <c r="CC8" i="2" s="1"/>
  <c r="T8" i="2"/>
  <c r="CB8" i="2" s="1"/>
  <c r="BY9" i="2"/>
  <c r="BZ9" i="2" s="1"/>
  <c r="CE9" i="2" s="1"/>
  <c r="BJ9" i="2"/>
  <c r="CD9" i="2" s="1"/>
  <c r="AH9" i="2"/>
  <c r="CC9" i="2" s="1"/>
  <c r="T9" i="2"/>
  <c r="CB9" i="2" s="1"/>
  <c r="BY7" i="2"/>
  <c r="BZ7" i="2" s="1"/>
  <c r="CE7" i="2" s="1"/>
  <c r="BJ7" i="2"/>
  <c r="CD7" i="2" s="1"/>
  <c r="AH7" i="2"/>
  <c r="CC7" i="2" s="1"/>
  <c r="T7" i="2"/>
  <c r="CB7" i="2" s="1"/>
  <c r="BY11" i="2"/>
  <c r="BZ11" i="2" s="1"/>
  <c r="CE11" i="2" s="1"/>
  <c r="BJ11" i="2"/>
  <c r="CD11" i="2" s="1"/>
  <c r="AH11" i="2"/>
  <c r="CC11" i="2" s="1"/>
  <c r="T11" i="2"/>
  <c r="CB11" i="2" s="1"/>
  <c r="BY20" i="2"/>
  <c r="BZ20" i="2" s="1"/>
  <c r="CE20" i="2" s="1"/>
  <c r="BJ20" i="2"/>
  <c r="CD20" i="2" s="1"/>
  <c r="AH20" i="2"/>
  <c r="CC20" i="2" s="1"/>
  <c r="T20" i="2"/>
  <c r="CB20" i="2" s="1"/>
  <c r="BY12" i="2"/>
  <c r="BZ12" i="2" s="1"/>
  <c r="CE12" i="2" s="1"/>
  <c r="BJ12" i="2"/>
  <c r="CD12" i="2" s="1"/>
  <c r="AH12" i="2"/>
  <c r="CC12" i="2" s="1"/>
  <c r="T12" i="2"/>
  <c r="CB12" i="2" s="1"/>
  <c r="BY13" i="2"/>
  <c r="BZ13" i="2" s="1"/>
  <c r="CE13" i="2" s="1"/>
  <c r="BJ13" i="2"/>
  <c r="CD13" i="2" s="1"/>
  <c r="AH13" i="2"/>
  <c r="CC13" i="2" s="1"/>
  <c r="T13" i="2"/>
  <c r="CB13" i="2" s="1"/>
  <c r="CG11" i="2" l="1"/>
  <c r="CH11" i="2" s="1"/>
  <c r="CG15" i="2"/>
  <c r="CH15" i="2" s="1"/>
  <c r="CG16" i="2"/>
  <c r="CH16" i="2" s="1"/>
  <c r="CG5" i="2"/>
  <c r="CH5" i="2" s="1"/>
  <c r="CG21" i="2"/>
  <c r="CH21" i="2" s="1"/>
  <c r="CG12" i="2"/>
  <c r="CH12" i="2" s="1"/>
  <c r="CG8" i="2"/>
  <c r="CH8" i="2" s="1"/>
  <c r="CG23" i="2"/>
  <c r="CH23" i="2" s="1"/>
  <c r="CG9" i="2"/>
  <c r="CH9" i="2" s="1"/>
  <c r="CF9" i="2"/>
  <c r="CG10" i="2"/>
  <c r="CH10" i="2" s="1"/>
  <c r="CF10" i="2"/>
  <c r="CG13" i="2"/>
  <c r="CH13" i="2" s="1"/>
  <c r="CF13" i="2"/>
  <c r="CF8" i="2"/>
  <c r="CG7" i="2"/>
  <c r="CH7" i="2" s="1"/>
  <c r="CF7" i="2"/>
  <c r="CG20" i="2"/>
  <c r="CH20" i="2" s="1"/>
  <c r="CF20" i="2"/>
  <c r="CG22" i="2"/>
  <c r="CH22" i="2" s="1"/>
  <c r="CF22" i="2"/>
  <c r="CF16" i="2"/>
  <c r="CG17" i="2"/>
  <c r="CH17" i="2" s="1"/>
  <c r="CF17" i="2"/>
  <c r="CF15" i="2"/>
  <c r="CF23" i="2"/>
  <c r="CG14" i="2"/>
  <c r="CH14" i="2" s="1"/>
  <c r="CF14" i="2"/>
  <c r="CG18" i="2"/>
  <c r="CH18" i="2" s="1"/>
  <c r="CF18" i="2"/>
  <c r="CF11" i="2"/>
  <c r="CG19" i="2"/>
  <c r="CH19" i="2" s="1"/>
  <c r="CF19" i="2"/>
  <c r="CG6" i="2"/>
  <c r="CH6" i="2" s="1"/>
  <c r="CF6" i="2"/>
  <c r="CF12" i="2"/>
  <c r="CF5" i="2"/>
</calcChain>
</file>

<file path=xl/sharedStrings.xml><?xml version="1.0" encoding="utf-8"?>
<sst xmlns="http://schemas.openxmlformats.org/spreadsheetml/2006/main" count="159" uniqueCount="125">
  <si>
    <r>
      <rPr>
        <b/>
        <sz val="12"/>
        <color theme="1"/>
        <rFont val="Times New Roman"/>
        <family val="1"/>
      </rPr>
      <t>Supplementary Material 4:</t>
    </r>
    <r>
      <rPr>
        <sz val="12"/>
        <color theme="1"/>
        <rFont val="Times New Roman"/>
        <family val="1"/>
      </rPr>
      <t xml:space="preserve"> Table of results.</t>
    </r>
  </si>
  <si>
    <t>Name</t>
  </si>
  <si>
    <t>Location</t>
  </si>
  <si>
    <t>Latitude</t>
  </si>
  <si>
    <t>Longitude</t>
  </si>
  <si>
    <t>Elevation (meters)</t>
  </si>
  <si>
    <t>Descriptive Type</t>
  </si>
  <si>
    <t>Volcano type</t>
  </si>
  <si>
    <t xml:space="preserve">Max VEI </t>
  </si>
  <si>
    <r>
      <t xml:space="preserve">Recurrence rate </t>
    </r>
    <r>
      <rPr>
        <b/>
        <sz val="10"/>
        <rFont val="Times New Roman"/>
        <family val="1"/>
      </rPr>
      <t xml:space="preserve">VEI ≥ </t>
    </r>
    <r>
      <rPr>
        <b/>
        <sz val="11"/>
        <rFont val="Times New Roman"/>
        <family val="1"/>
      </rPr>
      <t>3</t>
    </r>
    <r>
      <rPr>
        <sz val="10"/>
        <rFont val="Times New Roman"/>
        <family val="1"/>
      </rPr>
      <t>?</t>
    </r>
  </si>
  <si>
    <t>Type of volcanic hazard:</t>
  </si>
  <si>
    <t>Collapse potential</t>
  </si>
  <si>
    <t>Primary lahar source?</t>
  </si>
  <si>
    <t>Seismic unrest?</t>
  </si>
  <si>
    <t>Ground deformation?</t>
  </si>
  <si>
    <t>Degassing?</t>
  </si>
  <si>
    <t>Hazards score (H)</t>
  </si>
  <si>
    <t>Population density...</t>
  </si>
  <si>
    <t>Residential Buildings (first occurrence)</t>
  </si>
  <si>
    <t>Transportation infrastructure (first occurrence)</t>
  </si>
  <si>
    <t>Power infrastructure (first occurrence)</t>
  </si>
  <si>
    <t>Water infrastructure (first occurrence)</t>
  </si>
  <si>
    <t>Telecommunication infrastructure (first occurrence)</t>
  </si>
  <si>
    <t>Emergency facilities (hospitals, police stations, fire stations,  army, etc.) (first occurrence)</t>
  </si>
  <si>
    <t>Critical facilities (goverment offices, schools, recreation facilities, etc) (first occurrence)</t>
  </si>
  <si>
    <t>Economic activities (agriculture, mining, factories, turism, etc.) (first occurrence)</t>
  </si>
  <si>
    <t>Exposure score (E)</t>
  </si>
  <si>
    <t>Typology of buildings...</t>
  </si>
  <si>
    <t>Geographic border</t>
  </si>
  <si>
    <t>Lack of redundancy of...</t>
  </si>
  <si>
    <t>Restrict accessibility to...</t>
  </si>
  <si>
    <t>% Age ...</t>
  </si>
  <si>
    <t>% Disabled population?</t>
  </si>
  <si>
    <t>Ethnicity (% native/indigenous)?</t>
  </si>
  <si>
    <t>% Unemployment rate?</t>
  </si>
  <si>
    <t>Education level (% of illiterate)?</t>
  </si>
  <si>
    <t>Vulnerability score (V)</t>
  </si>
  <si>
    <t>Hazard map?</t>
  </si>
  <si>
    <t>Potential impact/risk assessment?</t>
  </si>
  <si>
    <t>Engineering Mitigation measures?</t>
  </si>
  <si>
    <t>Hazard-based land use planning?</t>
  </si>
  <si>
    <t>Monitoring system?</t>
  </si>
  <si>
    <t>Early warning system?</t>
  </si>
  <si>
    <t>Insurance coverage?</t>
  </si>
  <si>
    <t>Educational activities (for population)?</t>
  </si>
  <si>
    <t>Exercises or simulations for operational Institutions?</t>
  </si>
  <si>
    <t>Exercises or simulations for population?</t>
  </si>
  <si>
    <t>Evacuation plan?</t>
  </si>
  <si>
    <t>In case of past eruption...successful evacuation?</t>
  </si>
  <si>
    <t>Shelters avaiable?</t>
  </si>
  <si>
    <t>Resilience score</t>
  </si>
  <si>
    <t>Res +1</t>
  </si>
  <si>
    <t>Normalized H</t>
  </si>
  <si>
    <t>Normalized E</t>
  </si>
  <si>
    <t>Normalized V</t>
  </si>
  <si>
    <t>Normalized Res</t>
  </si>
  <si>
    <t>Threat score (H*E)</t>
  </si>
  <si>
    <t>VRR (1) (H*E*V)</t>
  </si>
  <si>
    <t>VRR (2) [(H*E*V)/Res+1]</t>
  </si>
  <si>
    <t>Pyroclastic flows?</t>
  </si>
  <si>
    <t>Lava flows?</t>
  </si>
  <si>
    <t>Lahars?</t>
  </si>
  <si>
    <t>Volcano-related Tsunami?</t>
  </si>
  <si>
    <t>Phreatomagmatic/phreatic explosion potential?</t>
  </si>
  <si>
    <t>...within 5 km radius (central volcano) or inside the volcanic field</t>
  </si>
  <si>
    <t>...within 10 km radius (central volcano) or 5 km from volcanic fieldboundary</t>
  </si>
  <si>
    <t>...within 30 km radius  (central volcano) or 10 km from volcanic field boundary</t>
  </si>
  <si>
    <t>...within 100 km radius (central volcano) or 30 km from volcanic field boundary</t>
  </si>
  <si>
    <t>...within 5 km (central volcano) or inside the volcanic field/caldera?</t>
  </si>
  <si>
    <t>...within 10 km (central volcano) or 5 km from volcanic field's boundary (including inside area)?</t>
  </si>
  <si>
    <t>...within 30 km (central volcano) or 10 km from volcanic field's boundary (including inside area)?</t>
  </si>
  <si>
    <t>...within 100 km (central volcano) or 30 km from volcanic field's boundary (including inside area)?</t>
  </si>
  <si>
    <r>
      <t>...</t>
    </r>
    <r>
      <rPr>
        <b/>
        <sz val="11"/>
        <rFont val="Times New Roman"/>
        <family val="1"/>
      </rPr>
      <t>transportation</t>
    </r>
    <r>
      <rPr>
        <sz val="11"/>
        <rFont val="Times New Roman"/>
        <family val="1"/>
      </rPr>
      <t xml:space="preserve"> infrastructure within 100 km (central volcano) or 30 km from volcanic field boundary (including inside area)?</t>
    </r>
  </si>
  <si>
    <r>
      <t>...</t>
    </r>
    <r>
      <rPr>
        <b/>
        <sz val="11"/>
        <rFont val="Times New Roman"/>
        <family val="1"/>
      </rPr>
      <t>power</t>
    </r>
    <r>
      <rPr>
        <sz val="11"/>
        <rFont val="Times New Roman"/>
        <family val="1"/>
      </rPr>
      <t xml:space="preserve"> infrastructure within 100 km  (central volcano) or 30 km from volcanic field boundary (including inside area)?</t>
    </r>
  </si>
  <si>
    <r>
      <t xml:space="preserve"> ...</t>
    </r>
    <r>
      <rPr>
        <b/>
        <sz val="11"/>
        <rFont val="Times New Roman"/>
        <family val="1"/>
      </rPr>
      <t>water</t>
    </r>
    <r>
      <rPr>
        <sz val="11"/>
        <rFont val="Times New Roman"/>
        <family val="1"/>
      </rPr>
      <t xml:space="preserve"> infrastructure within 100 km (central volcano) or 30 km from volcanic field boundary (including inside area)?</t>
    </r>
  </si>
  <si>
    <r>
      <t xml:space="preserve"> ...</t>
    </r>
    <r>
      <rPr>
        <b/>
        <sz val="11"/>
        <rFont val="Times New Roman"/>
        <family val="1"/>
      </rPr>
      <t>telecommunication</t>
    </r>
    <r>
      <rPr>
        <sz val="11"/>
        <rFont val="Times New Roman"/>
        <family val="1"/>
      </rPr>
      <t xml:space="preserve"> infrastructure within 100 km (central volcano) or 30 km from volcanic field boundary (including inside area)?</t>
    </r>
  </si>
  <si>
    <r>
      <t>...</t>
    </r>
    <r>
      <rPr>
        <b/>
        <sz val="11"/>
        <rFont val="Times New Roman"/>
        <family val="1"/>
      </rPr>
      <t>emergency facilities</t>
    </r>
    <r>
      <rPr>
        <sz val="11"/>
        <rFont val="Times New Roman"/>
        <family val="1"/>
      </rPr>
      <t xml:space="preserve"> within 100 km (central volcano) or 30 km from volcanic field boundary (including inside area)?</t>
    </r>
  </si>
  <si>
    <r>
      <t>...</t>
    </r>
    <r>
      <rPr>
        <b/>
        <sz val="11"/>
        <rFont val="Times New Roman"/>
        <family val="1"/>
      </rPr>
      <t>critical facilities</t>
    </r>
    <r>
      <rPr>
        <sz val="11"/>
        <rFont val="Times New Roman"/>
        <family val="1"/>
      </rPr>
      <t xml:space="preserve"> within 100 km (central volcano) or 30 km from volcanic field boundary (including inside area)?</t>
    </r>
  </si>
  <si>
    <r>
      <t>younger than</t>
    </r>
    <r>
      <rPr>
        <sz val="8.8000000000000007"/>
        <color rgb="FF000000"/>
        <rFont val="Times New Roman"/>
        <family val="1"/>
      </rPr>
      <t xml:space="preserve">  5 yo</t>
    </r>
    <r>
      <rPr>
        <sz val="11"/>
        <color rgb="FF000000"/>
        <rFont val="Times New Roman"/>
        <family val="1"/>
      </rPr>
      <t>?</t>
    </r>
  </si>
  <si>
    <r>
      <t>older than</t>
    </r>
    <r>
      <rPr>
        <sz val="8.8000000000000007"/>
        <color rgb="FF000000"/>
        <rFont val="Times New Roman"/>
        <family val="1"/>
      </rPr>
      <t xml:space="preserve"> 60 yo</t>
    </r>
    <r>
      <rPr>
        <sz val="11"/>
        <color rgb="FF000000"/>
        <rFont val="Times New Roman"/>
        <family val="1"/>
      </rPr>
      <t>?</t>
    </r>
  </si>
  <si>
    <t>...within 5 km (central volcano) or inside the volcanic field?</t>
  </si>
  <si>
    <t xml:space="preserve">Cerro Blanco </t>
  </si>
  <si>
    <t>Argentina</t>
  </si>
  <si>
    <t>Caldera</t>
  </si>
  <si>
    <t xml:space="preserve">Yucamane </t>
  </si>
  <si>
    <t>Peru</t>
  </si>
  <si>
    <t>Stratovolcano</t>
  </si>
  <si>
    <t xml:space="preserve">Huaynaputina </t>
  </si>
  <si>
    <t xml:space="preserve">Tutupaca </t>
  </si>
  <si>
    <t>Volcanic complex</t>
  </si>
  <si>
    <t xml:space="preserve">Ticsani </t>
  </si>
  <si>
    <t>Lava dome complex/Stratovolcano</t>
  </si>
  <si>
    <t xml:space="preserve">Putana </t>
  </si>
  <si>
    <t>Chile-Bolivia</t>
  </si>
  <si>
    <t xml:space="preserve">Ubinas </t>
  </si>
  <si>
    <t>Sabancaya</t>
  </si>
  <si>
    <t xml:space="preserve">Andahua-Orcopampa VF </t>
  </si>
  <si>
    <t>Volcanic field</t>
  </si>
  <si>
    <t xml:space="preserve">Guallatiri </t>
  </si>
  <si>
    <t>Chile</t>
  </si>
  <si>
    <t xml:space="preserve">Parinacota </t>
  </si>
  <si>
    <t xml:space="preserve">Uturuncu </t>
  </si>
  <si>
    <t>Bolivia</t>
  </si>
  <si>
    <t xml:space="preserve">Lastarria </t>
  </si>
  <si>
    <t>Chile-Argentina</t>
  </si>
  <si>
    <t xml:space="preserve">San Pedro </t>
  </si>
  <si>
    <t xml:space="preserve">Lascar </t>
  </si>
  <si>
    <t xml:space="preserve">El Misti </t>
  </si>
  <si>
    <t xml:space="preserve">Llullaillaco </t>
  </si>
  <si>
    <t xml:space="preserve">Isluga </t>
  </si>
  <si>
    <t>Stratovolcano/ Volcanic complex</t>
  </si>
  <si>
    <t xml:space="preserve">Irruputuncu </t>
  </si>
  <si>
    <t>General characteristics</t>
  </si>
  <si>
    <t>Hazard parameters</t>
  </si>
  <si>
    <t>Exposure parameters</t>
  </si>
  <si>
    <t>Lack of diversified economic activities</t>
  </si>
  <si>
    <t>Physical vulnerability parameters</t>
  </si>
  <si>
    <t>Systemic vulnerability parameters</t>
  </si>
  <si>
    <t>Social vulnerability parameters</t>
  </si>
  <si>
    <t>Economic vulnerability parameters</t>
  </si>
  <si>
    <t>Resilience parameters</t>
  </si>
  <si>
    <t>Normalized parameters</t>
  </si>
  <si>
    <t>VRR (0)</t>
  </si>
  <si>
    <t>VRR (1)</t>
  </si>
  <si>
    <t xml:space="preserve">VRR (2)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</si>
</sst>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0"/>
      <color rgb="FFFFFFFF"/>
      <name val="Times New Roman"/>
      <family val="1"/>
    </font>
    <font>
      <sz val="11"/>
      <color theme="1"/>
      <name val="Calibri"/>
      <family val="2"/>
    </font>
    <font>
      <sz val="10"/>
      <color rgb="FF000000"/>
      <name val="Times New Roman"/>
      <family val="1"/>
    </font>
    <font>
      <b/>
      <sz val="11"/>
      <color rgb="FFFFFFFF"/>
      <name val="Times New Roman"/>
      <family val="1"/>
    </font>
    <font>
      <sz val="11"/>
      <name val="Times New Roman"/>
      <family val="1"/>
    </font>
    <font>
      <sz val="8.8000000000000007"/>
      <color rgb="FF000000"/>
      <name val="Times New Roman"/>
      <family val="1"/>
    </font>
    <font>
      <b/>
      <sz val="11"/>
      <color rgb="FFA6A6A6"/>
      <name val="Times New Roman"/>
      <family val="1"/>
    </font>
    <font>
      <sz val="11"/>
      <name val="Calibri"/>
      <family val="2"/>
      <scheme val="minor"/>
    </font>
    <font>
      <b/>
      <sz val="11"/>
      <color rgb="FF000000"/>
      <name val="Times New Roman"/>
      <family val="1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rgb="FFFFFF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A6A6A6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366092"/>
        <bgColor rgb="FF000000"/>
      </patternFill>
    </fill>
    <fill>
      <patternFill patternType="solid">
        <fgColor rgb="FFDDD9C4"/>
        <bgColor rgb="FF000000"/>
      </patternFill>
    </fill>
    <fill>
      <patternFill patternType="solid">
        <fgColor rgb="FFC4BD97"/>
        <bgColor rgb="FF000000"/>
      </patternFill>
    </fill>
    <fill>
      <patternFill patternType="solid">
        <fgColor rgb="FF948A54"/>
        <bgColor rgb="FF000000"/>
      </patternFill>
    </fill>
    <fill>
      <patternFill patternType="solid">
        <fgColor rgb="FF1D1B10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76933C"/>
        <bgColor rgb="FF000000"/>
      </patternFill>
    </fill>
    <fill>
      <patternFill patternType="solid">
        <fgColor rgb="FF4F6228"/>
        <bgColor rgb="FF000000"/>
      </patternFill>
    </fill>
    <fill>
      <patternFill patternType="solid">
        <fgColor rgb="FFF2DCDB"/>
        <bgColor rgb="FF000000"/>
      </patternFill>
    </fill>
    <fill>
      <patternFill patternType="solid">
        <fgColor rgb="FF963634"/>
        <bgColor rgb="FF000000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4BD97"/>
        <bgColor indexed="64"/>
      </patternFill>
    </fill>
    <fill>
      <patternFill patternType="solid">
        <fgColor rgb="FF948A54"/>
        <bgColor indexed="64"/>
      </patternFill>
    </fill>
    <fill>
      <patternFill patternType="solid">
        <fgColor rgb="FF6C663C"/>
        <bgColor rgb="FF000000"/>
      </patternFill>
    </fill>
    <fill>
      <patternFill patternType="solid">
        <fgColor rgb="FF6C663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F2DCDB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7">
    <xf numFmtId="0" fontId="0" fillId="0" borderId="0" xfId="0"/>
    <xf numFmtId="0" fontId="1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horizontal="center"/>
    </xf>
    <xf numFmtId="1" fontId="4" fillId="3" borderId="4" xfId="0" applyNumberFormat="1" applyFont="1" applyFill="1" applyBorder="1" applyAlignment="1">
      <alignment horizontal="center" vertical="center" textRotation="90" wrapText="1"/>
    </xf>
    <xf numFmtId="1" fontId="4" fillId="3" borderId="5" xfId="0" applyNumberFormat="1" applyFont="1" applyFill="1" applyBorder="1" applyAlignment="1">
      <alignment horizontal="center" vertical="center" textRotation="90" wrapText="1"/>
    </xf>
    <xf numFmtId="1" fontId="4" fillId="3" borderId="6" xfId="0" applyNumberFormat="1" applyFont="1" applyFill="1" applyBorder="1" applyAlignment="1">
      <alignment horizontal="center" vertical="center" textRotation="90" wrapText="1"/>
    </xf>
    <xf numFmtId="1" fontId="7" fillId="0" borderId="0" xfId="0" applyNumberFormat="1" applyFont="1" applyAlignment="1">
      <alignment horizontal="center" vertical="center" textRotation="90" wrapText="1"/>
    </xf>
    <xf numFmtId="2" fontId="4" fillId="5" borderId="4" xfId="0" applyNumberFormat="1" applyFont="1" applyFill="1" applyBorder="1" applyAlignment="1">
      <alignment horizontal="center" vertical="center" textRotation="90" wrapText="1"/>
    </xf>
    <xf numFmtId="2" fontId="4" fillId="5" borderId="5" xfId="0" applyNumberFormat="1" applyFont="1" applyFill="1" applyBorder="1" applyAlignment="1">
      <alignment horizontal="center" vertical="center" textRotation="90" wrapText="1"/>
    </xf>
    <xf numFmtId="2" fontId="4" fillId="5" borderId="6" xfId="0" applyNumberFormat="1" applyFont="1" applyFill="1" applyBorder="1" applyAlignment="1">
      <alignment horizontal="center" vertical="center" textRotation="90" wrapText="1"/>
    </xf>
    <xf numFmtId="0" fontId="6" fillId="0" borderId="0" xfId="0" applyFont="1" applyAlignment="1">
      <alignment horizontal="center" vertical="center"/>
    </xf>
    <xf numFmtId="0" fontId="9" fillId="7" borderId="4" xfId="0" applyFont="1" applyFill="1" applyBorder="1" applyAlignment="1">
      <alignment horizontal="center" vertical="center" textRotation="90" wrapText="1"/>
    </xf>
    <xf numFmtId="0" fontId="9" fillId="7" borderId="5" xfId="0" applyFont="1" applyFill="1" applyBorder="1" applyAlignment="1">
      <alignment horizontal="center" vertical="center" textRotation="90" wrapText="1"/>
    </xf>
    <xf numFmtId="0" fontId="9" fillId="7" borderId="6" xfId="0" applyFont="1" applyFill="1" applyBorder="1" applyAlignment="1">
      <alignment horizontal="center" vertical="center" textRotation="90" wrapText="1"/>
    </xf>
    <xf numFmtId="0" fontId="11" fillId="8" borderId="3" xfId="0" applyFont="1" applyFill="1" applyBorder="1" applyAlignment="1">
      <alignment horizontal="center" vertical="center" textRotation="90" wrapText="1"/>
    </xf>
    <xf numFmtId="0" fontId="11" fillId="8" borderId="6" xfId="0" applyFont="1" applyFill="1" applyBorder="1" applyAlignment="1">
      <alignment horizontal="center" vertical="center" textRotation="90" wrapText="1"/>
    </xf>
    <xf numFmtId="0" fontId="6" fillId="9" borderId="4" xfId="0" applyFont="1" applyFill="1" applyBorder="1" applyAlignment="1">
      <alignment horizontal="center" vertical="center" textRotation="90"/>
    </xf>
    <xf numFmtId="0" fontId="6" fillId="9" borderId="6" xfId="0" applyFont="1" applyFill="1" applyBorder="1" applyAlignment="1">
      <alignment horizontal="center" vertical="center" textRotation="90"/>
    </xf>
    <xf numFmtId="0" fontId="6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center" vertical="center" textRotation="90" wrapText="1"/>
    </xf>
    <xf numFmtId="0" fontId="14" fillId="0" borderId="0" xfId="0" applyFont="1"/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/>
    <xf numFmtId="2" fontId="11" fillId="0" borderId="0" xfId="0" applyNumberFormat="1" applyFont="1" applyAlignment="1">
      <alignment horizontal="right" vertical="center" wrapText="1"/>
    </xf>
    <xf numFmtId="2" fontId="11" fillId="0" borderId="0" xfId="0" applyNumberFormat="1" applyFont="1"/>
    <xf numFmtId="164" fontId="11" fillId="0" borderId="0" xfId="0" applyNumberFormat="1" applyFont="1"/>
    <xf numFmtId="0" fontId="11" fillId="0" borderId="0" xfId="0" applyFont="1" applyAlignment="1">
      <alignment horizontal="right"/>
    </xf>
    <xf numFmtId="2" fontId="11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0" fontId="6" fillId="20" borderId="4" xfId="0" applyFont="1" applyFill="1" applyBorder="1" applyAlignment="1">
      <alignment horizontal="center" vertical="center" textRotation="90" wrapText="1"/>
    </xf>
    <xf numFmtId="0" fontId="6" fillId="20" borderId="5" xfId="0" applyFont="1" applyFill="1" applyBorder="1" applyAlignment="1">
      <alignment horizontal="center" vertical="center" textRotation="90" wrapText="1"/>
    </xf>
    <xf numFmtId="0" fontId="6" fillId="20" borderId="9" xfId="0" applyFont="1" applyFill="1" applyBorder="1" applyAlignment="1">
      <alignment horizontal="center" vertical="center" textRotation="90" wrapText="1"/>
    </xf>
    <xf numFmtId="0" fontId="0" fillId="22" borderId="1" xfId="0" applyFill="1" applyBorder="1"/>
    <xf numFmtId="0" fontId="17" fillId="0" borderId="0" xfId="0" applyFont="1" applyAlignment="1">
      <alignment horizontal="center"/>
    </xf>
    <xf numFmtId="0" fontId="16" fillId="15" borderId="17" xfId="0" applyFont="1" applyFill="1" applyBorder="1" applyAlignment="1">
      <alignment horizontal="center"/>
    </xf>
    <xf numFmtId="0" fontId="17" fillId="19" borderId="13" xfId="0" applyFont="1" applyFill="1" applyBorder="1" applyAlignment="1">
      <alignment horizontal="center"/>
    </xf>
    <xf numFmtId="0" fontId="17" fillId="19" borderId="14" xfId="0" applyFont="1" applyFill="1" applyBorder="1" applyAlignment="1">
      <alignment horizontal="center"/>
    </xf>
    <xf numFmtId="0" fontId="17" fillId="19" borderId="15" xfId="0" applyFont="1" applyFill="1" applyBorder="1" applyAlignment="1">
      <alignment horizontal="center"/>
    </xf>
    <xf numFmtId="0" fontId="17" fillId="21" borderId="19" xfId="0" applyFont="1" applyFill="1" applyBorder="1" applyAlignment="1">
      <alignment horizontal="center"/>
    </xf>
    <xf numFmtId="0" fontId="17" fillId="21" borderId="16" xfId="0" applyFont="1" applyFill="1" applyBorder="1" applyAlignment="1">
      <alignment horizontal="center"/>
    </xf>
    <xf numFmtId="0" fontId="17" fillId="23" borderId="13" xfId="0" applyFont="1" applyFill="1" applyBorder="1" applyAlignment="1">
      <alignment horizontal="center"/>
    </xf>
    <xf numFmtId="0" fontId="17" fillId="23" borderId="14" xfId="0" applyFont="1" applyFill="1" applyBorder="1" applyAlignment="1">
      <alignment horizontal="center"/>
    </xf>
    <xf numFmtId="0" fontId="17" fillId="23" borderId="15" xfId="0" applyFont="1" applyFill="1" applyBorder="1" applyAlignment="1">
      <alignment horizontal="center"/>
    </xf>
    <xf numFmtId="0" fontId="17" fillId="24" borderId="13" xfId="0" applyFont="1" applyFill="1" applyBorder="1" applyAlignment="1">
      <alignment horizontal="center"/>
    </xf>
    <xf numFmtId="0" fontId="17" fillId="24" borderId="14" xfId="0" applyFont="1" applyFill="1" applyBorder="1" applyAlignment="1">
      <alignment horizontal="center"/>
    </xf>
    <xf numFmtId="0" fontId="17" fillId="24" borderId="15" xfId="0" applyFont="1" applyFill="1" applyBorder="1" applyAlignment="1">
      <alignment horizontal="center"/>
    </xf>
    <xf numFmtId="0" fontId="17" fillId="16" borderId="13" xfId="0" applyFont="1" applyFill="1" applyBorder="1" applyAlignment="1">
      <alignment horizontal="center"/>
    </xf>
    <xf numFmtId="0" fontId="17" fillId="16" borderId="14" xfId="0" applyFont="1" applyFill="1" applyBorder="1" applyAlignment="1">
      <alignment horizontal="center"/>
    </xf>
    <xf numFmtId="0" fontId="17" fillId="16" borderId="15" xfId="0" applyFont="1" applyFill="1" applyBorder="1" applyAlignment="1">
      <alignment horizontal="center"/>
    </xf>
    <xf numFmtId="0" fontId="17" fillId="17" borderId="13" xfId="0" applyFont="1" applyFill="1" applyBorder="1" applyAlignment="1">
      <alignment horizontal="center"/>
    </xf>
    <xf numFmtId="0" fontId="17" fillId="17" borderId="14" xfId="0" applyFont="1" applyFill="1" applyBorder="1" applyAlignment="1">
      <alignment horizontal="center"/>
    </xf>
    <xf numFmtId="0" fontId="17" fillId="17" borderId="15" xfId="0" applyFont="1" applyFill="1" applyBorder="1" applyAlignment="1">
      <alignment horizontal="center"/>
    </xf>
    <xf numFmtId="0" fontId="17" fillId="5" borderId="13" xfId="0" applyFont="1" applyFill="1" applyBorder="1" applyAlignment="1">
      <alignment horizontal="center"/>
    </xf>
    <xf numFmtId="0" fontId="17" fillId="5" borderId="14" xfId="0" applyFont="1" applyFill="1" applyBorder="1" applyAlignment="1">
      <alignment horizontal="center"/>
    </xf>
    <xf numFmtId="0" fontId="17" fillId="5" borderId="15" xfId="0" applyFont="1" applyFill="1" applyBorder="1" applyAlignment="1">
      <alignment horizontal="center"/>
    </xf>
    <xf numFmtId="0" fontId="17" fillId="7" borderId="13" xfId="0" applyFont="1" applyFill="1" applyBorder="1" applyAlignment="1">
      <alignment horizontal="center"/>
    </xf>
    <xf numFmtId="0" fontId="17" fillId="7" borderId="14" xfId="0" applyFont="1" applyFill="1" applyBorder="1" applyAlignment="1">
      <alignment horizontal="center"/>
    </xf>
    <xf numFmtId="0" fontId="17" fillId="7" borderId="15" xfId="0" applyFont="1" applyFill="1" applyBorder="1" applyAlignment="1">
      <alignment horizontal="center"/>
    </xf>
    <xf numFmtId="0" fontId="17" fillId="18" borderId="13" xfId="0" applyFont="1" applyFill="1" applyBorder="1" applyAlignment="1">
      <alignment horizontal="center"/>
    </xf>
    <xf numFmtId="0" fontId="17" fillId="18" borderId="14" xfId="0" applyFont="1" applyFill="1" applyBorder="1" applyAlignment="1">
      <alignment horizontal="center"/>
    </xf>
    <xf numFmtId="0" fontId="17" fillId="18" borderId="1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textRotation="90" wrapText="1"/>
    </xf>
    <xf numFmtId="164" fontId="3" fillId="2" borderId="3" xfId="0" applyNumberFormat="1" applyFont="1" applyFill="1" applyBorder="1" applyAlignment="1">
      <alignment horizontal="center" vertical="center" textRotation="90" wrapText="1"/>
    </xf>
    <xf numFmtId="1" fontId="3" fillId="2" borderId="1" xfId="0" applyNumberFormat="1" applyFont="1" applyFill="1" applyBorder="1" applyAlignment="1">
      <alignment horizontal="center" vertical="center" textRotation="90" wrapText="1"/>
    </xf>
    <xf numFmtId="1" fontId="3" fillId="2" borderId="3" xfId="0" applyNumberFormat="1" applyFont="1" applyFill="1" applyBorder="1" applyAlignment="1">
      <alignment horizontal="center" vertical="center" textRotation="90" wrapText="1"/>
    </xf>
    <xf numFmtId="2" fontId="4" fillId="5" borderId="18" xfId="0" applyNumberFormat="1" applyFont="1" applyFill="1" applyBorder="1" applyAlignment="1">
      <alignment horizontal="center" vertical="center" textRotation="90" wrapText="1"/>
    </xf>
    <xf numFmtId="2" fontId="4" fillId="5" borderId="3" xfId="0" applyNumberFormat="1" applyFont="1" applyFill="1" applyBorder="1" applyAlignment="1">
      <alignment horizontal="center" vertical="center" textRotation="90" wrapText="1"/>
    </xf>
    <xf numFmtId="1" fontId="4" fillId="3" borderId="18" xfId="0" applyNumberFormat="1" applyFont="1" applyFill="1" applyBorder="1" applyAlignment="1">
      <alignment horizontal="center" vertical="center" textRotation="90" wrapText="1"/>
    </xf>
    <xf numFmtId="1" fontId="4" fillId="3" borderId="3" xfId="0" applyNumberFormat="1" applyFont="1" applyFill="1" applyBorder="1" applyAlignment="1">
      <alignment horizontal="center" vertical="center" textRotation="90" wrapText="1"/>
    </xf>
    <xf numFmtId="0" fontId="15" fillId="3" borderId="19" xfId="0" applyFont="1" applyFill="1" applyBorder="1" applyAlignment="1">
      <alignment horizontal="center" vertical="center"/>
    </xf>
    <xf numFmtId="0" fontId="15" fillId="3" borderId="16" xfId="0" applyFont="1" applyFill="1" applyBorder="1" applyAlignment="1">
      <alignment horizontal="center" vertical="center"/>
    </xf>
    <xf numFmtId="0" fontId="15" fillId="3" borderId="20" xfId="0" applyFont="1" applyFill="1" applyBorder="1" applyAlignment="1">
      <alignment horizontal="center" vertical="center"/>
    </xf>
    <xf numFmtId="1" fontId="4" fillId="3" borderId="21" xfId="0" applyNumberFormat="1" applyFont="1" applyFill="1" applyBorder="1" applyAlignment="1">
      <alignment horizontal="center" vertical="center" textRotation="90" wrapText="1"/>
    </xf>
    <xf numFmtId="1" fontId="4" fillId="3" borderId="7" xfId="0" applyNumberFormat="1" applyFont="1" applyFill="1" applyBorder="1" applyAlignment="1">
      <alignment horizontal="center" vertical="center" textRotation="90" wrapText="1"/>
    </xf>
    <xf numFmtId="1" fontId="7" fillId="4" borderId="22" xfId="0" applyNumberFormat="1" applyFont="1" applyFill="1" applyBorder="1" applyAlignment="1">
      <alignment horizontal="center" vertical="center" textRotation="90" wrapText="1"/>
    </xf>
    <xf numFmtId="1" fontId="7" fillId="4" borderId="8" xfId="0" applyNumberFormat="1" applyFont="1" applyFill="1" applyBorder="1" applyAlignment="1">
      <alignment horizontal="center" vertical="center" textRotation="90" wrapText="1"/>
    </xf>
    <xf numFmtId="0" fontId="15" fillId="5" borderId="19" xfId="0" applyFont="1" applyFill="1" applyBorder="1" applyAlignment="1">
      <alignment horizontal="center" vertical="center"/>
    </xf>
    <xf numFmtId="0" fontId="15" fillId="5" borderId="16" xfId="0" applyFont="1" applyFill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8" borderId="13" xfId="0" applyFont="1" applyFill="1" applyBorder="1" applyAlignment="1">
      <alignment horizontal="center" vertical="center"/>
    </xf>
    <xf numFmtId="0" fontId="15" fillId="8" borderId="14" xfId="0" applyFont="1" applyFill="1" applyBorder="1" applyAlignment="1">
      <alignment horizontal="center" vertical="center"/>
    </xf>
    <xf numFmtId="0" fontId="15" fillId="8" borderId="15" xfId="0" applyFont="1" applyFill="1" applyBorder="1" applyAlignment="1">
      <alignment horizontal="center" vertical="center"/>
    </xf>
    <xf numFmtId="1" fontId="4" fillId="5" borderId="18" xfId="0" applyNumberFormat="1" applyFont="1" applyFill="1" applyBorder="1" applyAlignment="1">
      <alignment horizontal="center" vertical="center" textRotation="90" wrapText="1"/>
    </xf>
    <xf numFmtId="1" fontId="4" fillId="5" borderId="3" xfId="0" applyNumberFormat="1" applyFont="1" applyFill="1" applyBorder="1" applyAlignment="1">
      <alignment horizontal="center" vertical="center" textRotation="90" wrapText="1"/>
    </xf>
    <xf numFmtId="1" fontId="4" fillId="5" borderId="21" xfId="0" applyNumberFormat="1" applyFont="1" applyFill="1" applyBorder="1" applyAlignment="1">
      <alignment horizontal="center" vertical="center" textRotation="90" wrapText="1"/>
    </xf>
    <xf numFmtId="1" fontId="4" fillId="5" borderId="7" xfId="0" applyNumberFormat="1" applyFont="1" applyFill="1" applyBorder="1" applyAlignment="1">
      <alignment horizontal="center" vertical="center" textRotation="90" wrapText="1"/>
    </xf>
    <xf numFmtId="165" fontId="7" fillId="6" borderId="22" xfId="0" applyNumberFormat="1" applyFont="1" applyFill="1" applyBorder="1" applyAlignment="1">
      <alignment horizontal="center" vertical="center" textRotation="90" wrapText="1"/>
    </xf>
    <xf numFmtId="165" fontId="7" fillId="6" borderId="8" xfId="0" applyNumberFormat="1" applyFont="1" applyFill="1" applyBorder="1" applyAlignment="1">
      <alignment horizontal="center" vertical="center" textRotation="90" wrapText="1"/>
    </xf>
    <xf numFmtId="0" fontId="15" fillId="7" borderId="10" xfId="0" applyFont="1" applyFill="1" applyBorder="1" applyAlignment="1">
      <alignment horizontal="center" vertical="center"/>
    </xf>
    <xf numFmtId="0" fontId="15" fillId="7" borderId="11" xfId="0" applyFont="1" applyFill="1" applyBorder="1" applyAlignment="1">
      <alignment horizontal="center" vertical="center"/>
    </xf>
    <xf numFmtId="0" fontId="15" fillId="7" borderId="12" xfId="0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center" vertical="center" textRotation="90"/>
    </xf>
    <xf numFmtId="0" fontId="9" fillId="8" borderId="3" xfId="0" applyFont="1" applyFill="1" applyBorder="1" applyAlignment="1">
      <alignment horizontal="center" vertical="center" textRotation="90"/>
    </xf>
    <xf numFmtId="0" fontId="15" fillId="8" borderId="13" xfId="0" applyFont="1" applyFill="1" applyBorder="1" applyAlignment="1">
      <alignment horizontal="center" vertical="center" wrapText="1"/>
    </xf>
    <xf numFmtId="0" fontId="15" fillId="8" borderId="14" xfId="0" applyFont="1" applyFill="1" applyBorder="1" applyAlignment="1">
      <alignment horizontal="center" vertical="center" wrapText="1"/>
    </xf>
    <xf numFmtId="0" fontId="15" fillId="8" borderId="15" xfId="0" applyFont="1" applyFill="1" applyBorder="1" applyAlignment="1">
      <alignment horizontal="center" vertical="center" wrapText="1"/>
    </xf>
    <xf numFmtId="0" fontId="6" fillId="11" borderId="18" xfId="0" applyFont="1" applyFill="1" applyBorder="1" applyAlignment="1">
      <alignment horizontal="center" vertical="center" textRotation="90" wrapText="1"/>
    </xf>
    <xf numFmtId="0" fontId="6" fillId="11" borderId="3" xfId="0" applyFont="1" applyFill="1" applyBorder="1" applyAlignment="1">
      <alignment horizontal="center" vertical="center" textRotation="90" wrapText="1"/>
    </xf>
    <xf numFmtId="0" fontId="15" fillId="9" borderId="10" xfId="0" applyFont="1" applyFill="1" applyBorder="1" applyAlignment="1">
      <alignment horizontal="center" vertical="center"/>
    </xf>
    <xf numFmtId="0" fontId="15" fillId="9" borderId="12" xfId="0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 textRotation="90"/>
    </xf>
    <xf numFmtId="0" fontId="6" fillId="9" borderId="3" xfId="0" applyFont="1" applyFill="1" applyBorder="1" applyAlignment="1">
      <alignment horizontal="center" vertical="center" textRotation="90"/>
    </xf>
    <xf numFmtId="0" fontId="15" fillId="20" borderId="10" xfId="0" applyFont="1" applyFill="1" applyBorder="1" applyAlignment="1">
      <alignment horizontal="center" vertical="center" wrapText="1"/>
    </xf>
    <xf numFmtId="0" fontId="15" fillId="20" borderId="11" xfId="0" applyFont="1" applyFill="1" applyBorder="1" applyAlignment="1">
      <alignment horizontal="center" vertical="center" wrapText="1"/>
    </xf>
    <xf numFmtId="0" fontId="15" fillId="20" borderId="23" xfId="0" applyFont="1" applyFill="1" applyBorder="1" applyAlignment="1">
      <alignment horizontal="center" vertical="center" wrapText="1"/>
    </xf>
    <xf numFmtId="165" fontId="7" fillId="10" borderId="24" xfId="0" applyNumberFormat="1" applyFont="1" applyFill="1" applyBorder="1" applyAlignment="1">
      <alignment horizontal="center" vertical="center" textRotation="90" wrapText="1"/>
    </xf>
    <xf numFmtId="165" fontId="7" fillId="10" borderId="3" xfId="0" applyNumberFormat="1" applyFont="1" applyFill="1" applyBorder="1" applyAlignment="1">
      <alignment horizontal="center" vertical="center" textRotation="90" wrapText="1"/>
    </xf>
    <xf numFmtId="0" fontId="11" fillId="14" borderId="1" xfId="0" applyFont="1" applyFill="1" applyBorder="1" applyAlignment="1">
      <alignment horizontal="center" vertical="center" textRotation="90" wrapText="1"/>
    </xf>
    <xf numFmtId="0" fontId="11" fillId="14" borderId="3" xfId="0" applyFont="1" applyFill="1" applyBorder="1" applyAlignment="1">
      <alignment horizontal="center" vertical="center" textRotation="90" wrapText="1"/>
    </xf>
    <xf numFmtId="0" fontId="6" fillId="11" borderId="21" xfId="0" applyFont="1" applyFill="1" applyBorder="1" applyAlignment="1">
      <alignment horizontal="center" vertical="center" textRotation="90" wrapText="1"/>
    </xf>
    <xf numFmtId="0" fontId="6" fillId="11" borderId="7" xfId="0" applyFont="1" applyFill="1" applyBorder="1" applyAlignment="1">
      <alignment horizontal="center" vertical="center" textRotation="90" wrapText="1"/>
    </xf>
    <xf numFmtId="0" fontId="10" fillId="12" borderId="22" xfId="0" applyFont="1" applyFill="1" applyBorder="1" applyAlignment="1">
      <alignment horizontal="center" vertical="center" textRotation="90" wrapText="1"/>
    </xf>
    <xf numFmtId="0" fontId="10" fillId="12" borderId="8" xfId="0" applyFont="1" applyFill="1" applyBorder="1" applyAlignment="1">
      <alignment horizontal="center" vertical="center" textRotation="90" wrapText="1"/>
    </xf>
    <xf numFmtId="0" fontId="10" fillId="13" borderId="22" xfId="0" applyFont="1" applyFill="1" applyBorder="1" applyAlignment="1">
      <alignment horizontal="center" vertical="center" textRotation="90" wrapText="1"/>
    </xf>
    <xf numFmtId="0" fontId="10" fillId="13" borderId="8" xfId="0" applyFont="1" applyFill="1" applyBorder="1" applyAlignment="1">
      <alignment horizontal="center" vertical="center" textRotation="90" wrapText="1"/>
    </xf>
    <xf numFmtId="0" fontId="11" fillId="14" borderId="2" xfId="0" applyFont="1" applyFill="1" applyBorder="1" applyAlignment="1">
      <alignment horizontal="center" vertical="center" textRotation="90" wrapText="1"/>
    </xf>
    <xf numFmtId="0" fontId="11" fillId="14" borderId="7" xfId="0" applyFont="1" applyFill="1" applyBorder="1" applyAlignment="1">
      <alignment horizontal="center" vertical="center" textRotation="90" wrapText="1"/>
    </xf>
    <xf numFmtId="165" fontId="7" fillId="15" borderId="22" xfId="0" applyNumberFormat="1" applyFont="1" applyFill="1" applyBorder="1" applyAlignment="1">
      <alignment horizontal="center" vertical="center" textRotation="90" wrapText="1"/>
    </xf>
    <xf numFmtId="165" fontId="7" fillId="15" borderId="8" xfId="0" applyNumberFormat="1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63634"/>
      <color rgb="FFF2DCDB"/>
      <color rgb="FFD8E4BC"/>
      <color rgb="FF6C663C"/>
      <color rgb="FF948A54"/>
      <color rgb="FFC4BD97"/>
      <color rgb="FFDDD9C4"/>
      <color rgb="FFDCE6F1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05C04-BF5F-4C5B-A4FF-CE9F349CDB2C}">
  <dimension ref="A1:CH24"/>
  <sheetViews>
    <sheetView tabSelected="1" zoomScale="70" zoomScaleNormal="70" workbookViewId="0">
      <pane xSplit="1" topLeftCell="BE1" activePane="topRight" state="frozen"/>
      <selection pane="topRight" activeCell="BO34" sqref="BO34"/>
    </sheetView>
  </sheetViews>
  <sheetFormatPr defaultColWidth="11.41796875" defaultRowHeight="14.4" x14ac:dyDescent="0.55000000000000004"/>
  <cols>
    <col min="1" max="1" width="24.83984375" customWidth="1"/>
    <col min="3" max="4" width="12.83984375" bestFit="1" customWidth="1"/>
    <col min="6" max="6" width="29" bestFit="1" customWidth="1"/>
    <col min="7" max="7" width="5" customWidth="1"/>
    <col min="8" max="8" width="5.26171875" customWidth="1"/>
    <col min="9" max="9" width="6.15625" customWidth="1"/>
    <col min="10" max="10" width="6.41796875" customWidth="1"/>
    <col min="11" max="11" width="6" customWidth="1"/>
    <col min="12" max="12" width="5.41796875" customWidth="1"/>
    <col min="13" max="13" width="6" customWidth="1"/>
    <col min="14" max="14" width="5.26171875" customWidth="1"/>
    <col min="15" max="15" width="5" customWidth="1"/>
    <col min="16" max="16" width="5.26171875" customWidth="1"/>
    <col min="17" max="17" width="6" customWidth="1"/>
    <col min="18" max="18" width="5.68359375" customWidth="1"/>
    <col min="19" max="19" width="5" customWidth="1"/>
    <col min="20" max="20" width="6.15625" customWidth="1"/>
    <col min="64" max="64" width="5.578125" customWidth="1"/>
    <col min="65" max="65" width="6.41796875" customWidth="1"/>
    <col min="66" max="66" width="5.26171875" customWidth="1"/>
    <col min="67" max="67" width="6" customWidth="1"/>
    <col min="68" max="68" width="5" customWidth="1"/>
    <col min="69" max="69" width="5.26171875" customWidth="1"/>
    <col min="70" max="70" width="5.41796875" customWidth="1"/>
    <col min="71" max="71" width="5.68359375" customWidth="1"/>
    <col min="72" max="72" width="5.83984375" customWidth="1"/>
    <col min="73" max="73" width="6.68359375" customWidth="1"/>
    <col min="74" max="74" width="5.41796875" customWidth="1"/>
    <col min="75" max="76" width="6.68359375" customWidth="1"/>
    <col min="77" max="77" width="6.15625" customWidth="1"/>
    <col min="78" max="78" width="6.41796875" customWidth="1"/>
  </cols>
  <sheetData>
    <row r="1" spans="1:86" ht="15.3" x14ac:dyDescent="0.55000000000000004">
      <c r="A1" s="1" t="s">
        <v>0</v>
      </c>
      <c r="CF1" s="37"/>
      <c r="CG1" s="37"/>
      <c r="CH1" s="37"/>
    </row>
    <row r="2" spans="1:86" ht="14.7" thickBot="1" x14ac:dyDescent="0.6">
      <c r="A2" s="50" t="s">
        <v>112</v>
      </c>
      <c r="B2" s="51"/>
      <c r="C2" s="51"/>
      <c r="D2" s="51"/>
      <c r="E2" s="51"/>
      <c r="F2" s="52"/>
      <c r="G2" s="53" t="s">
        <v>113</v>
      </c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5"/>
      <c r="V2" s="56" t="s">
        <v>114</v>
      </c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8"/>
      <c r="AJ2" s="59" t="s">
        <v>116</v>
      </c>
      <c r="AK2" s="60"/>
      <c r="AL2" s="60"/>
      <c r="AM2" s="61"/>
      <c r="AN2" s="62" t="s">
        <v>117</v>
      </c>
      <c r="AO2" s="63"/>
      <c r="AP2" s="63"/>
      <c r="AQ2" s="63"/>
      <c r="AR2" s="63"/>
      <c r="AS2" s="63"/>
      <c r="AT2" s="63"/>
      <c r="AU2" s="63"/>
      <c r="AV2" s="63"/>
      <c r="AW2" s="63"/>
      <c r="AX2" s="63"/>
      <c r="AY2" s="64"/>
      <c r="AZ2" s="39" t="s">
        <v>118</v>
      </c>
      <c r="BA2" s="40"/>
      <c r="BB2" s="40"/>
      <c r="BC2" s="40"/>
      <c r="BD2" s="40"/>
      <c r="BE2" s="41"/>
      <c r="BF2" s="42" t="s">
        <v>119</v>
      </c>
      <c r="BG2" s="43"/>
      <c r="BH2" s="43"/>
      <c r="BI2" s="43"/>
      <c r="BJ2" s="36"/>
      <c r="BL2" s="44" t="s">
        <v>120</v>
      </c>
      <c r="BM2" s="45"/>
      <c r="BN2" s="45"/>
      <c r="BO2" s="45"/>
      <c r="BP2" s="45"/>
      <c r="BQ2" s="45"/>
      <c r="BR2" s="45"/>
      <c r="BS2" s="45"/>
      <c r="BT2" s="45"/>
      <c r="BU2" s="45"/>
      <c r="BV2" s="45"/>
      <c r="BW2" s="45"/>
      <c r="BX2" s="45"/>
      <c r="BY2" s="45"/>
      <c r="BZ2" s="46"/>
      <c r="CB2" s="47" t="s">
        <v>121</v>
      </c>
      <c r="CC2" s="48"/>
      <c r="CD2" s="48"/>
      <c r="CE2" s="49"/>
      <c r="CF2" s="38" t="s">
        <v>122</v>
      </c>
      <c r="CG2" s="38" t="s">
        <v>123</v>
      </c>
      <c r="CH2" s="38" t="s">
        <v>124</v>
      </c>
    </row>
    <row r="3" spans="1:86" ht="15" customHeight="1" x14ac:dyDescent="0.55000000000000004">
      <c r="A3" s="67" t="s">
        <v>1</v>
      </c>
      <c r="B3" s="67" t="s">
        <v>2</v>
      </c>
      <c r="C3" s="69" t="s">
        <v>3</v>
      </c>
      <c r="D3" s="69" t="s">
        <v>4</v>
      </c>
      <c r="E3" s="71" t="s">
        <v>5</v>
      </c>
      <c r="F3" s="65" t="s">
        <v>6</v>
      </c>
      <c r="G3" s="75" t="s">
        <v>7</v>
      </c>
      <c r="H3" s="75" t="s">
        <v>8</v>
      </c>
      <c r="I3" s="75" t="s">
        <v>9</v>
      </c>
      <c r="J3" s="77" t="s">
        <v>10</v>
      </c>
      <c r="K3" s="78"/>
      <c r="L3" s="78"/>
      <c r="M3" s="78"/>
      <c r="N3" s="79"/>
      <c r="O3" s="75" t="s">
        <v>11</v>
      </c>
      <c r="P3" s="75" t="s">
        <v>12</v>
      </c>
      <c r="Q3" s="75" t="s">
        <v>13</v>
      </c>
      <c r="R3" s="75" t="s">
        <v>14</v>
      </c>
      <c r="S3" s="80" t="s">
        <v>15</v>
      </c>
      <c r="T3" s="82" t="s">
        <v>16</v>
      </c>
      <c r="U3" s="2"/>
      <c r="V3" s="84" t="s">
        <v>17</v>
      </c>
      <c r="W3" s="85"/>
      <c r="X3" s="85"/>
      <c r="Y3" s="86"/>
      <c r="Z3" s="73" t="s">
        <v>18</v>
      </c>
      <c r="AA3" s="90" t="s">
        <v>19</v>
      </c>
      <c r="AB3" s="90" t="s">
        <v>20</v>
      </c>
      <c r="AC3" s="90" t="s">
        <v>21</v>
      </c>
      <c r="AD3" s="90" t="s">
        <v>22</v>
      </c>
      <c r="AE3" s="90" t="s">
        <v>23</v>
      </c>
      <c r="AF3" s="90" t="s">
        <v>24</v>
      </c>
      <c r="AG3" s="92" t="s">
        <v>25</v>
      </c>
      <c r="AH3" s="94" t="s">
        <v>26</v>
      </c>
      <c r="AI3" s="3"/>
      <c r="AJ3" s="96" t="s">
        <v>27</v>
      </c>
      <c r="AK3" s="97"/>
      <c r="AL3" s="97"/>
      <c r="AM3" s="98"/>
      <c r="AN3" s="99" t="s">
        <v>28</v>
      </c>
      <c r="AO3" s="101" t="s">
        <v>29</v>
      </c>
      <c r="AP3" s="102"/>
      <c r="AQ3" s="102"/>
      <c r="AR3" s="102"/>
      <c r="AS3" s="102"/>
      <c r="AT3" s="103"/>
      <c r="AU3" s="87" t="s">
        <v>30</v>
      </c>
      <c r="AV3" s="88"/>
      <c r="AW3" s="88"/>
      <c r="AX3" s="88"/>
      <c r="AY3" s="89"/>
      <c r="AZ3" s="106" t="s">
        <v>31</v>
      </c>
      <c r="BA3" s="107"/>
      <c r="BB3" s="108" t="s">
        <v>32</v>
      </c>
      <c r="BC3" s="108" t="s">
        <v>33</v>
      </c>
      <c r="BD3" s="108" t="s">
        <v>34</v>
      </c>
      <c r="BE3" s="108" t="s">
        <v>35</v>
      </c>
      <c r="BF3" s="110" t="s">
        <v>115</v>
      </c>
      <c r="BG3" s="111"/>
      <c r="BH3" s="111"/>
      <c r="BI3" s="112"/>
      <c r="BJ3" s="113" t="s">
        <v>36</v>
      </c>
      <c r="BK3" s="2"/>
      <c r="BL3" s="104" t="s">
        <v>37</v>
      </c>
      <c r="BM3" s="104" t="s">
        <v>38</v>
      </c>
      <c r="BN3" s="104" t="s">
        <v>39</v>
      </c>
      <c r="BO3" s="104" t="s">
        <v>40</v>
      </c>
      <c r="BP3" s="104" t="s">
        <v>41</v>
      </c>
      <c r="BQ3" s="104" t="s">
        <v>42</v>
      </c>
      <c r="BR3" s="104" t="s">
        <v>43</v>
      </c>
      <c r="BS3" s="104" t="s">
        <v>44</v>
      </c>
      <c r="BT3" s="104" t="s">
        <v>45</v>
      </c>
      <c r="BU3" s="104" t="s">
        <v>46</v>
      </c>
      <c r="BV3" s="104" t="s">
        <v>47</v>
      </c>
      <c r="BW3" s="104" t="s">
        <v>48</v>
      </c>
      <c r="BX3" s="117" t="s">
        <v>49</v>
      </c>
      <c r="BY3" s="119" t="s">
        <v>50</v>
      </c>
      <c r="BZ3" s="121" t="s">
        <v>51</v>
      </c>
      <c r="CA3" s="2"/>
      <c r="CB3" s="115" t="s">
        <v>52</v>
      </c>
      <c r="CC3" s="115" t="s">
        <v>53</v>
      </c>
      <c r="CD3" s="115" t="s">
        <v>54</v>
      </c>
      <c r="CE3" s="123" t="s">
        <v>55</v>
      </c>
      <c r="CF3" s="125" t="s">
        <v>56</v>
      </c>
      <c r="CG3" s="125" t="s">
        <v>57</v>
      </c>
      <c r="CH3" s="125" t="s">
        <v>58</v>
      </c>
    </row>
    <row r="4" spans="1:86" ht="215.25" customHeight="1" thickBot="1" x14ac:dyDescent="0.6">
      <c r="A4" s="68"/>
      <c r="B4" s="68"/>
      <c r="C4" s="70"/>
      <c r="D4" s="70"/>
      <c r="E4" s="72"/>
      <c r="F4" s="66"/>
      <c r="G4" s="76"/>
      <c r="H4" s="76"/>
      <c r="I4" s="76"/>
      <c r="J4" s="4" t="s">
        <v>59</v>
      </c>
      <c r="K4" s="5" t="s">
        <v>60</v>
      </c>
      <c r="L4" s="5" t="s">
        <v>61</v>
      </c>
      <c r="M4" s="5" t="s">
        <v>62</v>
      </c>
      <c r="N4" s="6" t="s">
        <v>63</v>
      </c>
      <c r="O4" s="76"/>
      <c r="P4" s="76"/>
      <c r="Q4" s="76"/>
      <c r="R4" s="76"/>
      <c r="S4" s="81"/>
      <c r="T4" s="83"/>
      <c r="U4" s="7"/>
      <c r="V4" s="8" t="s">
        <v>64</v>
      </c>
      <c r="W4" s="9" t="s">
        <v>65</v>
      </c>
      <c r="X4" s="9" t="s">
        <v>66</v>
      </c>
      <c r="Y4" s="10" t="s">
        <v>67</v>
      </c>
      <c r="Z4" s="74"/>
      <c r="AA4" s="91"/>
      <c r="AB4" s="91"/>
      <c r="AC4" s="91"/>
      <c r="AD4" s="91"/>
      <c r="AE4" s="91"/>
      <c r="AF4" s="91"/>
      <c r="AG4" s="93"/>
      <c r="AH4" s="95"/>
      <c r="AI4" s="11"/>
      <c r="AJ4" s="12" t="s">
        <v>68</v>
      </c>
      <c r="AK4" s="13" t="s">
        <v>69</v>
      </c>
      <c r="AL4" s="13" t="s">
        <v>70</v>
      </c>
      <c r="AM4" s="14" t="s">
        <v>71</v>
      </c>
      <c r="AN4" s="100"/>
      <c r="AO4" s="15" t="s">
        <v>72</v>
      </c>
      <c r="AP4" s="16" t="s">
        <v>73</v>
      </c>
      <c r="AQ4" s="16" t="s">
        <v>74</v>
      </c>
      <c r="AR4" s="16" t="s">
        <v>75</v>
      </c>
      <c r="AS4" s="16" t="s">
        <v>76</v>
      </c>
      <c r="AT4" s="16" t="s">
        <v>77</v>
      </c>
      <c r="AU4" s="16" t="s">
        <v>73</v>
      </c>
      <c r="AV4" s="16" t="s">
        <v>74</v>
      </c>
      <c r="AW4" s="16" t="s">
        <v>75</v>
      </c>
      <c r="AX4" s="16" t="s">
        <v>76</v>
      </c>
      <c r="AY4" s="16" t="s">
        <v>77</v>
      </c>
      <c r="AZ4" s="17" t="s">
        <v>78</v>
      </c>
      <c r="BA4" s="18" t="s">
        <v>79</v>
      </c>
      <c r="BB4" s="109"/>
      <c r="BC4" s="109"/>
      <c r="BD4" s="109"/>
      <c r="BE4" s="109"/>
      <c r="BF4" s="33" t="s">
        <v>80</v>
      </c>
      <c r="BG4" s="34" t="s">
        <v>69</v>
      </c>
      <c r="BH4" s="34" t="s">
        <v>70</v>
      </c>
      <c r="BI4" s="35" t="s">
        <v>71</v>
      </c>
      <c r="BJ4" s="114"/>
      <c r="BK4" s="19"/>
      <c r="BL4" s="105"/>
      <c r="BM4" s="105"/>
      <c r="BN4" s="105"/>
      <c r="BO4" s="105"/>
      <c r="BP4" s="105"/>
      <c r="BQ4" s="105"/>
      <c r="BR4" s="105"/>
      <c r="BS4" s="105"/>
      <c r="BT4" s="105"/>
      <c r="BU4" s="105"/>
      <c r="BV4" s="105"/>
      <c r="BW4" s="105"/>
      <c r="BX4" s="118"/>
      <c r="BY4" s="120"/>
      <c r="BZ4" s="122"/>
      <c r="CA4" s="20"/>
      <c r="CB4" s="116"/>
      <c r="CC4" s="116"/>
      <c r="CD4" s="116"/>
      <c r="CE4" s="124"/>
      <c r="CF4" s="126"/>
      <c r="CG4" s="126"/>
      <c r="CH4" s="126"/>
    </row>
    <row r="5" spans="1:86" s="21" customFormat="1" x14ac:dyDescent="0.55000000000000004">
      <c r="A5" s="26" t="s">
        <v>81</v>
      </c>
      <c r="B5" s="26" t="s">
        <v>82</v>
      </c>
      <c r="C5" s="27">
        <v>-26.789000110052349</v>
      </c>
      <c r="D5" s="27">
        <v>-67.765000012326382</v>
      </c>
      <c r="E5" s="26">
        <v>4670</v>
      </c>
      <c r="F5" s="26" t="s">
        <v>83</v>
      </c>
      <c r="G5" s="26">
        <v>1</v>
      </c>
      <c r="H5" s="26">
        <v>4</v>
      </c>
      <c r="I5" s="26">
        <v>1</v>
      </c>
      <c r="J5" s="26">
        <v>1</v>
      </c>
      <c r="K5" s="26">
        <v>1</v>
      </c>
      <c r="L5" s="26">
        <v>0</v>
      </c>
      <c r="M5" s="26">
        <v>0</v>
      </c>
      <c r="N5" s="26">
        <v>0</v>
      </c>
      <c r="O5" s="26">
        <v>0</v>
      </c>
      <c r="P5" s="26">
        <v>0</v>
      </c>
      <c r="Q5" s="26">
        <v>1</v>
      </c>
      <c r="R5" s="26">
        <v>1</v>
      </c>
      <c r="S5" s="26">
        <v>1</v>
      </c>
      <c r="T5" s="26">
        <f t="shared" ref="T5:T23" si="0">SUM(G5:S5)</f>
        <v>11</v>
      </c>
      <c r="U5" s="26"/>
      <c r="V5" s="25">
        <v>1</v>
      </c>
      <c r="W5" s="25">
        <v>1</v>
      </c>
      <c r="X5" s="26">
        <v>1</v>
      </c>
      <c r="Y5" s="26">
        <v>4</v>
      </c>
      <c r="Z5" s="26">
        <v>4</v>
      </c>
      <c r="AA5" s="26">
        <v>3</v>
      </c>
      <c r="AB5" s="26">
        <v>0</v>
      </c>
      <c r="AC5" s="26">
        <v>1</v>
      </c>
      <c r="AD5" s="26">
        <v>0</v>
      </c>
      <c r="AE5" s="26">
        <v>1</v>
      </c>
      <c r="AF5" s="26">
        <v>0</v>
      </c>
      <c r="AG5" s="26">
        <v>2</v>
      </c>
      <c r="AH5" s="26">
        <f t="shared" ref="AH5:AH23" si="1">SUM(V5:AG5)</f>
        <v>18</v>
      </c>
      <c r="AI5" s="26"/>
      <c r="AJ5" s="26">
        <v>0</v>
      </c>
      <c r="AK5" s="26">
        <v>1</v>
      </c>
      <c r="AL5" s="26">
        <v>1</v>
      </c>
      <c r="AM5" s="26">
        <v>1</v>
      </c>
      <c r="AN5" s="26">
        <v>1</v>
      </c>
      <c r="AO5" s="26">
        <v>0</v>
      </c>
      <c r="AP5" s="26">
        <v>1</v>
      </c>
      <c r="AQ5" s="26">
        <v>0</v>
      </c>
      <c r="AR5" s="26">
        <v>0</v>
      </c>
      <c r="AS5" s="26">
        <v>0</v>
      </c>
      <c r="AT5" s="26">
        <v>0</v>
      </c>
      <c r="AU5" s="26">
        <v>1</v>
      </c>
      <c r="AV5" s="26">
        <v>1</v>
      </c>
      <c r="AW5" s="26">
        <v>1</v>
      </c>
      <c r="AX5" s="26">
        <v>1</v>
      </c>
      <c r="AY5" s="26">
        <v>1</v>
      </c>
      <c r="AZ5" s="28">
        <v>0.71900000000000008</v>
      </c>
      <c r="BA5" s="28">
        <v>1.5509999999999999</v>
      </c>
      <c r="BB5" s="28">
        <v>1.49</v>
      </c>
      <c r="BC5" s="28">
        <v>1.1000000000000001</v>
      </c>
      <c r="BD5" s="28">
        <v>0.89</v>
      </c>
      <c r="BE5" s="28">
        <v>0.28999999999999998</v>
      </c>
      <c r="BF5" s="26">
        <v>4</v>
      </c>
      <c r="BG5" s="26">
        <v>3</v>
      </c>
      <c r="BH5" s="26">
        <v>2</v>
      </c>
      <c r="BI5" s="26">
        <v>0</v>
      </c>
      <c r="BJ5" s="29">
        <f t="shared" ref="BJ5:BJ23" si="2">SUM(AJ5:BI5)</f>
        <v>25.04</v>
      </c>
      <c r="BK5" s="26"/>
      <c r="BL5" s="25">
        <v>0</v>
      </c>
      <c r="BM5" s="25">
        <v>0</v>
      </c>
      <c r="BN5" s="25">
        <v>0</v>
      </c>
      <c r="BO5" s="25">
        <v>0</v>
      </c>
      <c r="BP5" s="25">
        <v>0</v>
      </c>
      <c r="BQ5" s="25">
        <v>0</v>
      </c>
      <c r="BR5" s="25">
        <v>0</v>
      </c>
      <c r="BS5" s="25">
        <v>0</v>
      </c>
      <c r="BT5" s="25">
        <v>0</v>
      </c>
      <c r="BU5" s="25">
        <v>0</v>
      </c>
      <c r="BV5" s="25">
        <v>0</v>
      </c>
      <c r="BW5" s="25">
        <v>0</v>
      </c>
      <c r="BX5" s="25">
        <v>0</v>
      </c>
      <c r="BY5" s="30">
        <f t="shared" ref="BY5:BY23" si="3">SUM(BL5:BX5)</f>
        <v>0</v>
      </c>
      <c r="BZ5" s="30">
        <f t="shared" ref="BZ5:BZ23" si="4">BY5+1</f>
        <v>1</v>
      </c>
      <c r="CA5" s="26"/>
      <c r="CB5" s="28">
        <f t="shared" ref="CB5:CB23" si="5">(T5/19)*10</f>
        <v>5.7894736842105265</v>
      </c>
      <c r="CC5" s="28">
        <f t="shared" ref="CC5:CC23" si="6">(AH5/48)*10</f>
        <v>3.75</v>
      </c>
      <c r="CD5" s="28">
        <f t="shared" ref="CD5:CD23" si="7">(BJ5/95)*10</f>
        <v>2.63578947368421</v>
      </c>
      <c r="CE5" s="28">
        <f t="shared" ref="CE5:CE23" si="8">(BZ5/18)*10</f>
        <v>0.55555555555555558</v>
      </c>
      <c r="CF5" s="28">
        <f t="shared" ref="CF5:CF23" si="9">CB5*CC5</f>
        <v>21.710526315789476</v>
      </c>
      <c r="CG5" s="28">
        <f t="shared" ref="CG5:CG23" si="10">CB5*CC5*CD5</f>
        <v>57.224376731301938</v>
      </c>
      <c r="CH5" s="28">
        <f t="shared" ref="CH5:CH23" si="11">CG5/CE5</f>
        <v>103.00387811634349</v>
      </c>
    </row>
    <row r="6" spans="1:86" s="21" customFormat="1" x14ac:dyDescent="0.55000000000000004">
      <c r="A6" s="26" t="s">
        <v>84</v>
      </c>
      <c r="B6" s="26" t="s">
        <v>85</v>
      </c>
      <c r="C6" s="28">
        <v>-17.184000000000001</v>
      </c>
      <c r="D6" s="28">
        <v>-70.195999999999998</v>
      </c>
      <c r="E6" s="26">
        <v>5495</v>
      </c>
      <c r="F6" s="26" t="s">
        <v>86</v>
      </c>
      <c r="G6" s="26">
        <v>1</v>
      </c>
      <c r="H6" s="26">
        <v>2</v>
      </c>
      <c r="I6" s="26">
        <v>2</v>
      </c>
      <c r="J6" s="26">
        <v>1</v>
      </c>
      <c r="K6" s="26">
        <v>1</v>
      </c>
      <c r="L6" s="26">
        <v>1</v>
      </c>
      <c r="M6" s="26">
        <v>0</v>
      </c>
      <c r="N6" s="26">
        <v>1</v>
      </c>
      <c r="O6" s="26">
        <v>1</v>
      </c>
      <c r="P6" s="26">
        <v>1</v>
      </c>
      <c r="Q6" s="26">
        <v>0</v>
      </c>
      <c r="R6" s="26">
        <v>0</v>
      </c>
      <c r="S6" s="26">
        <v>1</v>
      </c>
      <c r="T6" s="26">
        <f t="shared" si="0"/>
        <v>12</v>
      </c>
      <c r="U6" s="26"/>
      <c r="V6" s="25">
        <v>1</v>
      </c>
      <c r="W6" s="25">
        <v>2</v>
      </c>
      <c r="X6" s="25">
        <v>3</v>
      </c>
      <c r="Y6" s="25">
        <v>3</v>
      </c>
      <c r="Z6" s="25">
        <v>4</v>
      </c>
      <c r="AA6" s="26">
        <v>4</v>
      </c>
      <c r="AB6" s="30">
        <v>1</v>
      </c>
      <c r="AC6" s="30">
        <v>3</v>
      </c>
      <c r="AD6" s="30">
        <v>2</v>
      </c>
      <c r="AE6" s="30">
        <v>3</v>
      </c>
      <c r="AF6" s="30">
        <v>3</v>
      </c>
      <c r="AG6" s="30">
        <v>4</v>
      </c>
      <c r="AH6" s="26">
        <f t="shared" si="1"/>
        <v>33</v>
      </c>
      <c r="AI6" s="26"/>
      <c r="AJ6" s="25">
        <v>1</v>
      </c>
      <c r="AK6" s="25">
        <v>1</v>
      </c>
      <c r="AL6" s="25">
        <v>1</v>
      </c>
      <c r="AM6" s="25">
        <v>1</v>
      </c>
      <c r="AN6" s="26">
        <v>1</v>
      </c>
      <c r="AO6" s="26">
        <v>0</v>
      </c>
      <c r="AP6" s="26">
        <v>0</v>
      </c>
      <c r="AQ6" s="26">
        <v>0</v>
      </c>
      <c r="AR6" s="26">
        <v>0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6">
        <v>0</v>
      </c>
      <c r="AZ6" s="31">
        <v>0.73599999999999999</v>
      </c>
      <c r="BA6" s="31">
        <v>1.3080000000000001</v>
      </c>
      <c r="BB6" s="31">
        <v>1.492</v>
      </c>
      <c r="BC6" s="31">
        <v>5.1020000000000003</v>
      </c>
      <c r="BD6" s="31">
        <v>0.44999999999999996</v>
      </c>
      <c r="BE6" s="31">
        <v>0.51300000000000001</v>
      </c>
      <c r="BF6" s="26">
        <v>4</v>
      </c>
      <c r="BG6" s="26">
        <v>3</v>
      </c>
      <c r="BH6" s="26">
        <v>0</v>
      </c>
      <c r="BI6" s="26">
        <v>0</v>
      </c>
      <c r="BJ6" s="29">
        <f t="shared" si="2"/>
        <v>21.600999999999999</v>
      </c>
      <c r="BK6" s="26"/>
      <c r="BL6" s="26">
        <v>2</v>
      </c>
      <c r="BM6" s="26">
        <v>0</v>
      </c>
      <c r="BN6" s="26">
        <v>0</v>
      </c>
      <c r="BO6" s="26">
        <v>0</v>
      </c>
      <c r="BP6" s="26">
        <v>2</v>
      </c>
      <c r="BQ6" s="26">
        <v>0</v>
      </c>
      <c r="BR6" s="26">
        <v>0</v>
      </c>
      <c r="BS6" s="26">
        <v>0</v>
      </c>
      <c r="BT6" s="26">
        <v>0</v>
      </c>
      <c r="BU6" s="26">
        <v>0</v>
      </c>
      <c r="BV6" s="26">
        <v>0</v>
      </c>
      <c r="BW6" s="26">
        <v>0</v>
      </c>
      <c r="BX6" s="26">
        <v>0</v>
      </c>
      <c r="BY6" s="26">
        <f t="shared" si="3"/>
        <v>4</v>
      </c>
      <c r="BZ6" s="26">
        <f t="shared" si="4"/>
        <v>5</v>
      </c>
      <c r="CA6" s="26"/>
      <c r="CB6" s="28">
        <f t="shared" si="5"/>
        <v>6.3157894736842106</v>
      </c>
      <c r="CC6" s="28">
        <f t="shared" si="6"/>
        <v>6.875</v>
      </c>
      <c r="CD6" s="28">
        <f t="shared" si="7"/>
        <v>2.2737894736842104</v>
      </c>
      <c r="CE6" s="28">
        <f t="shared" si="8"/>
        <v>2.7777777777777777</v>
      </c>
      <c r="CF6" s="28">
        <f t="shared" si="9"/>
        <v>43.421052631578945</v>
      </c>
      <c r="CG6" s="28">
        <f t="shared" si="10"/>
        <v>98.730332409972291</v>
      </c>
      <c r="CH6" s="28">
        <f t="shared" si="11"/>
        <v>35.542919667590027</v>
      </c>
    </row>
    <row r="7" spans="1:86" s="21" customFormat="1" x14ac:dyDescent="0.55000000000000004">
      <c r="A7" s="26" t="s">
        <v>87</v>
      </c>
      <c r="B7" s="26" t="s">
        <v>85</v>
      </c>
      <c r="C7" s="28">
        <v>-16.608000000000001</v>
      </c>
      <c r="D7" s="28">
        <v>-70.849999999999994</v>
      </c>
      <c r="E7" s="26">
        <v>4850</v>
      </c>
      <c r="F7" s="26" t="s">
        <v>86</v>
      </c>
      <c r="G7" s="26">
        <v>1</v>
      </c>
      <c r="H7" s="26">
        <v>3</v>
      </c>
      <c r="I7" s="26">
        <v>2</v>
      </c>
      <c r="J7" s="26">
        <v>1</v>
      </c>
      <c r="K7" s="26">
        <v>0</v>
      </c>
      <c r="L7" s="26">
        <v>1</v>
      </c>
      <c r="M7" s="26">
        <v>0</v>
      </c>
      <c r="N7" s="26">
        <v>1</v>
      </c>
      <c r="O7" s="26">
        <v>1</v>
      </c>
      <c r="P7" s="26">
        <v>1</v>
      </c>
      <c r="Q7" s="26">
        <v>0</v>
      </c>
      <c r="R7" s="26">
        <v>0</v>
      </c>
      <c r="S7" s="26">
        <v>1</v>
      </c>
      <c r="T7" s="26">
        <f t="shared" si="0"/>
        <v>12</v>
      </c>
      <c r="U7" s="26"/>
      <c r="V7" s="25">
        <v>1</v>
      </c>
      <c r="W7" s="25">
        <v>2</v>
      </c>
      <c r="X7" s="25">
        <v>3</v>
      </c>
      <c r="Y7" s="25">
        <v>4</v>
      </c>
      <c r="Z7" s="25">
        <v>4</v>
      </c>
      <c r="AA7" s="26">
        <v>3</v>
      </c>
      <c r="AB7" s="30">
        <v>1</v>
      </c>
      <c r="AC7" s="30">
        <v>1</v>
      </c>
      <c r="AD7" s="30">
        <v>2</v>
      </c>
      <c r="AE7" s="30">
        <v>2</v>
      </c>
      <c r="AF7" s="30">
        <v>3</v>
      </c>
      <c r="AG7" s="30">
        <v>3</v>
      </c>
      <c r="AH7" s="26">
        <f t="shared" si="1"/>
        <v>29</v>
      </c>
      <c r="AI7" s="26"/>
      <c r="AJ7" s="25">
        <v>1</v>
      </c>
      <c r="AK7" s="25">
        <v>1</v>
      </c>
      <c r="AL7" s="25">
        <v>1</v>
      </c>
      <c r="AM7" s="25">
        <v>1</v>
      </c>
      <c r="AN7" s="26">
        <v>0</v>
      </c>
      <c r="AO7" s="26">
        <v>0</v>
      </c>
      <c r="AP7" s="26">
        <v>0</v>
      </c>
      <c r="AQ7" s="26">
        <v>0</v>
      </c>
      <c r="AR7" s="26">
        <v>0</v>
      </c>
      <c r="AS7" s="26">
        <v>0</v>
      </c>
      <c r="AT7" s="26">
        <v>0</v>
      </c>
      <c r="AU7" s="26">
        <v>0</v>
      </c>
      <c r="AV7" s="26">
        <v>0</v>
      </c>
      <c r="AW7" s="26">
        <v>0</v>
      </c>
      <c r="AX7" s="26">
        <v>0</v>
      </c>
      <c r="AY7" s="26">
        <v>0</v>
      </c>
      <c r="AZ7" s="31">
        <v>0.75600000000000001</v>
      </c>
      <c r="BA7" s="31">
        <v>1.2330000000000001</v>
      </c>
      <c r="BB7" s="31">
        <v>1.8199999999999998</v>
      </c>
      <c r="BC7" s="31">
        <v>5.077</v>
      </c>
      <c r="BD7" s="31">
        <v>0.33700000000000002</v>
      </c>
      <c r="BE7" s="31">
        <v>0.52</v>
      </c>
      <c r="BF7" s="26">
        <v>4</v>
      </c>
      <c r="BG7" s="26">
        <v>3</v>
      </c>
      <c r="BH7" s="26">
        <v>0</v>
      </c>
      <c r="BI7" s="26">
        <v>0</v>
      </c>
      <c r="BJ7" s="29">
        <f t="shared" si="2"/>
        <v>20.743000000000002</v>
      </c>
      <c r="BK7" s="26"/>
      <c r="BL7" s="26">
        <v>2</v>
      </c>
      <c r="BM7" s="26">
        <v>0</v>
      </c>
      <c r="BN7" s="26">
        <v>0</v>
      </c>
      <c r="BO7" s="26">
        <v>0</v>
      </c>
      <c r="BP7" s="26">
        <v>2</v>
      </c>
      <c r="BQ7" s="26">
        <v>0</v>
      </c>
      <c r="BR7" s="26">
        <v>0</v>
      </c>
      <c r="BS7" s="26">
        <v>0</v>
      </c>
      <c r="BT7" s="26">
        <v>0</v>
      </c>
      <c r="BU7" s="26">
        <v>0</v>
      </c>
      <c r="BV7" s="26">
        <v>0</v>
      </c>
      <c r="BW7" s="26">
        <v>0</v>
      </c>
      <c r="BX7" s="26">
        <v>0</v>
      </c>
      <c r="BY7" s="26">
        <f t="shared" si="3"/>
        <v>4</v>
      </c>
      <c r="BZ7" s="26">
        <f t="shared" si="4"/>
        <v>5</v>
      </c>
      <c r="CA7" s="26"/>
      <c r="CB7" s="28">
        <f t="shared" si="5"/>
        <v>6.3157894736842106</v>
      </c>
      <c r="CC7" s="28">
        <f t="shared" si="6"/>
        <v>6.0416666666666661</v>
      </c>
      <c r="CD7" s="28">
        <f t="shared" si="7"/>
        <v>2.1834736842105267</v>
      </c>
      <c r="CE7" s="28">
        <f t="shared" si="8"/>
        <v>2.7777777777777777</v>
      </c>
      <c r="CF7" s="28">
        <f t="shared" si="9"/>
        <v>38.157894736842103</v>
      </c>
      <c r="CG7" s="28">
        <f t="shared" si="10"/>
        <v>83.316759002770098</v>
      </c>
      <c r="CH7" s="28">
        <f t="shared" si="11"/>
        <v>29.994033240997236</v>
      </c>
    </row>
    <row r="8" spans="1:86" s="21" customFormat="1" x14ac:dyDescent="0.55000000000000004">
      <c r="A8" s="26" t="s">
        <v>88</v>
      </c>
      <c r="B8" s="26" t="s">
        <v>85</v>
      </c>
      <c r="C8" s="28">
        <v>-17.026</v>
      </c>
      <c r="D8" s="28">
        <v>-70.372</v>
      </c>
      <c r="E8" s="26">
        <v>5801</v>
      </c>
      <c r="F8" s="26" t="s">
        <v>89</v>
      </c>
      <c r="G8" s="26">
        <v>1</v>
      </c>
      <c r="H8" s="26">
        <v>2</v>
      </c>
      <c r="I8" s="26">
        <v>2</v>
      </c>
      <c r="J8" s="26">
        <v>1</v>
      </c>
      <c r="K8" s="26">
        <v>0</v>
      </c>
      <c r="L8" s="26">
        <v>0</v>
      </c>
      <c r="M8" s="26">
        <v>0</v>
      </c>
      <c r="N8" s="26">
        <v>1</v>
      </c>
      <c r="O8" s="26">
        <v>1</v>
      </c>
      <c r="P8" s="26">
        <v>1</v>
      </c>
      <c r="Q8" s="26">
        <v>0</v>
      </c>
      <c r="R8" s="26">
        <v>0</v>
      </c>
      <c r="S8" s="26">
        <v>1</v>
      </c>
      <c r="T8" s="26">
        <f t="shared" si="0"/>
        <v>10</v>
      </c>
      <c r="U8" s="26"/>
      <c r="V8" s="25">
        <v>1</v>
      </c>
      <c r="W8" s="25">
        <v>2</v>
      </c>
      <c r="X8" s="25">
        <v>2</v>
      </c>
      <c r="Y8" s="25">
        <v>3</v>
      </c>
      <c r="Z8" s="25">
        <v>4</v>
      </c>
      <c r="AA8" s="26">
        <v>4</v>
      </c>
      <c r="AB8" s="30">
        <v>2</v>
      </c>
      <c r="AC8" s="30">
        <v>3</v>
      </c>
      <c r="AD8" s="30">
        <v>2</v>
      </c>
      <c r="AE8" s="30">
        <v>2</v>
      </c>
      <c r="AF8" s="30">
        <v>2</v>
      </c>
      <c r="AG8" s="30">
        <v>2</v>
      </c>
      <c r="AH8" s="26">
        <f t="shared" si="1"/>
        <v>29</v>
      </c>
      <c r="AI8" s="26"/>
      <c r="AJ8" s="25">
        <v>1</v>
      </c>
      <c r="AK8" s="25">
        <v>1</v>
      </c>
      <c r="AL8" s="25">
        <v>1</v>
      </c>
      <c r="AM8" s="25">
        <v>1</v>
      </c>
      <c r="AN8" s="26">
        <v>1</v>
      </c>
      <c r="AO8" s="26">
        <v>0</v>
      </c>
      <c r="AP8" s="26">
        <v>0</v>
      </c>
      <c r="AQ8" s="26">
        <v>0</v>
      </c>
      <c r="AR8" s="26">
        <v>0</v>
      </c>
      <c r="AS8" s="26">
        <v>0</v>
      </c>
      <c r="AT8" s="26">
        <v>0</v>
      </c>
      <c r="AU8" s="26">
        <v>1</v>
      </c>
      <c r="AV8" s="26">
        <v>1</v>
      </c>
      <c r="AW8" s="26">
        <v>1</v>
      </c>
      <c r="AX8" s="26">
        <v>1</v>
      </c>
      <c r="AY8" s="26">
        <v>1</v>
      </c>
      <c r="AZ8" s="31">
        <v>0.747</v>
      </c>
      <c r="BA8" s="31">
        <v>1.2949999999999999</v>
      </c>
      <c r="BB8" s="31">
        <v>1.4139999999999999</v>
      </c>
      <c r="BC8" s="31">
        <v>4.7810000000000006</v>
      </c>
      <c r="BD8" s="31">
        <v>0.436</v>
      </c>
      <c r="BE8" s="31">
        <v>0.47800000000000004</v>
      </c>
      <c r="BF8" s="26">
        <v>4</v>
      </c>
      <c r="BG8" s="26">
        <v>3</v>
      </c>
      <c r="BH8" s="26">
        <v>2</v>
      </c>
      <c r="BI8" s="26">
        <v>0</v>
      </c>
      <c r="BJ8" s="29">
        <f t="shared" si="2"/>
        <v>28.151000000000003</v>
      </c>
      <c r="BK8" s="26"/>
      <c r="BL8" s="26">
        <v>2</v>
      </c>
      <c r="BM8" s="26">
        <v>0</v>
      </c>
      <c r="BN8" s="26">
        <v>0</v>
      </c>
      <c r="BO8" s="26">
        <v>0</v>
      </c>
      <c r="BP8" s="26">
        <v>3</v>
      </c>
      <c r="BQ8" s="26">
        <v>0</v>
      </c>
      <c r="BR8" s="26">
        <v>0</v>
      </c>
      <c r="BS8" s="26">
        <v>0</v>
      </c>
      <c r="BT8" s="26">
        <v>0</v>
      </c>
      <c r="BU8" s="26">
        <v>0</v>
      </c>
      <c r="BV8" s="26">
        <v>0</v>
      </c>
      <c r="BW8" s="26">
        <v>0</v>
      </c>
      <c r="BX8" s="26">
        <v>0</v>
      </c>
      <c r="BY8" s="26">
        <f t="shared" si="3"/>
        <v>5</v>
      </c>
      <c r="BZ8" s="26">
        <f t="shared" si="4"/>
        <v>6</v>
      </c>
      <c r="CA8" s="26"/>
      <c r="CB8" s="28">
        <f t="shared" si="5"/>
        <v>5.2631578947368416</v>
      </c>
      <c r="CC8" s="28">
        <f t="shared" si="6"/>
        <v>6.0416666666666661</v>
      </c>
      <c r="CD8" s="28">
        <f t="shared" si="7"/>
        <v>2.9632631578947373</v>
      </c>
      <c r="CE8" s="28">
        <f t="shared" si="8"/>
        <v>3.333333333333333</v>
      </c>
      <c r="CF8" s="28">
        <f t="shared" si="9"/>
        <v>31.798245614035082</v>
      </c>
      <c r="CG8" s="28">
        <f t="shared" si="10"/>
        <v>94.226569713758082</v>
      </c>
      <c r="CH8" s="28">
        <f t="shared" si="11"/>
        <v>28.267970914127428</v>
      </c>
    </row>
    <row r="9" spans="1:86" s="21" customFormat="1" x14ac:dyDescent="0.55000000000000004">
      <c r="A9" s="26" t="s">
        <v>90</v>
      </c>
      <c r="B9" s="26" t="s">
        <v>85</v>
      </c>
      <c r="C9" s="28">
        <v>-16.754999999999999</v>
      </c>
      <c r="D9" s="28">
        <v>-70.594999999999999</v>
      </c>
      <c r="E9" s="26">
        <v>5408</v>
      </c>
      <c r="F9" s="26" t="s">
        <v>91</v>
      </c>
      <c r="G9" s="26">
        <v>1</v>
      </c>
      <c r="H9" s="26">
        <v>2</v>
      </c>
      <c r="I9" s="26">
        <v>0</v>
      </c>
      <c r="J9" s="26">
        <v>1</v>
      </c>
      <c r="K9" s="26">
        <v>0</v>
      </c>
      <c r="L9" s="26">
        <v>0</v>
      </c>
      <c r="M9" s="26">
        <v>0</v>
      </c>
      <c r="N9" s="26">
        <v>1</v>
      </c>
      <c r="O9" s="26">
        <v>1</v>
      </c>
      <c r="P9" s="26">
        <v>1</v>
      </c>
      <c r="Q9" s="26">
        <v>1</v>
      </c>
      <c r="R9" s="26">
        <v>1</v>
      </c>
      <c r="S9" s="26">
        <v>1</v>
      </c>
      <c r="T9" s="26">
        <f t="shared" si="0"/>
        <v>10</v>
      </c>
      <c r="U9" s="26"/>
      <c r="V9" s="25">
        <v>1</v>
      </c>
      <c r="W9" s="25">
        <v>3</v>
      </c>
      <c r="X9" s="25">
        <v>3</v>
      </c>
      <c r="Y9" s="25">
        <v>4</v>
      </c>
      <c r="Z9" s="25">
        <v>4</v>
      </c>
      <c r="AA9" s="26">
        <v>4</v>
      </c>
      <c r="AB9" s="30">
        <v>3</v>
      </c>
      <c r="AC9" s="30">
        <v>2</v>
      </c>
      <c r="AD9" s="30">
        <v>2</v>
      </c>
      <c r="AE9" s="30">
        <v>3</v>
      </c>
      <c r="AF9" s="30">
        <v>3</v>
      </c>
      <c r="AG9" s="30">
        <v>2</v>
      </c>
      <c r="AH9" s="26">
        <f t="shared" si="1"/>
        <v>34</v>
      </c>
      <c r="AI9" s="26"/>
      <c r="AJ9" s="25">
        <v>1</v>
      </c>
      <c r="AK9" s="25">
        <v>1</v>
      </c>
      <c r="AL9" s="25">
        <v>1</v>
      </c>
      <c r="AM9" s="25">
        <v>1</v>
      </c>
      <c r="AN9" s="26">
        <v>0</v>
      </c>
      <c r="AO9" s="26">
        <v>0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1</v>
      </c>
      <c r="AV9" s="26">
        <v>1</v>
      </c>
      <c r="AW9" s="26">
        <v>1</v>
      </c>
      <c r="AX9" s="26">
        <v>1</v>
      </c>
      <c r="AY9" s="26">
        <v>1</v>
      </c>
      <c r="AZ9" s="31">
        <v>0.75600000000000001</v>
      </c>
      <c r="BA9" s="31">
        <v>1.2330000000000001</v>
      </c>
      <c r="BB9" s="31">
        <v>1.1819999999999999</v>
      </c>
      <c r="BC9" s="31">
        <v>5.077</v>
      </c>
      <c r="BD9" s="31">
        <v>0.33700000000000002</v>
      </c>
      <c r="BE9" s="31">
        <v>0.52</v>
      </c>
      <c r="BF9" s="26">
        <v>4</v>
      </c>
      <c r="BG9" s="26">
        <v>3</v>
      </c>
      <c r="BH9" s="26">
        <v>2</v>
      </c>
      <c r="BI9" s="26">
        <v>0</v>
      </c>
      <c r="BJ9" s="29">
        <f t="shared" si="2"/>
        <v>27.105</v>
      </c>
      <c r="BK9" s="26"/>
      <c r="BL9" s="26">
        <v>2</v>
      </c>
      <c r="BM9" s="26">
        <v>0</v>
      </c>
      <c r="BN9" s="26">
        <v>0</v>
      </c>
      <c r="BO9" s="26">
        <v>0</v>
      </c>
      <c r="BP9" s="26">
        <v>4</v>
      </c>
      <c r="BQ9" s="26">
        <v>0</v>
      </c>
      <c r="BR9" s="26">
        <v>0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6">
        <f t="shared" si="3"/>
        <v>6</v>
      </c>
      <c r="BZ9" s="26">
        <f t="shared" si="4"/>
        <v>7</v>
      </c>
      <c r="CA9" s="26"/>
      <c r="CB9" s="28">
        <f t="shared" si="5"/>
        <v>5.2631578947368416</v>
      </c>
      <c r="CC9" s="28">
        <f t="shared" si="6"/>
        <v>7.0833333333333339</v>
      </c>
      <c r="CD9" s="28">
        <f t="shared" si="7"/>
        <v>2.8531578947368419</v>
      </c>
      <c r="CE9" s="28">
        <f t="shared" si="8"/>
        <v>3.8888888888888888</v>
      </c>
      <c r="CF9" s="28">
        <f t="shared" si="9"/>
        <v>37.280701754385966</v>
      </c>
      <c r="CG9" s="28">
        <f t="shared" si="10"/>
        <v>106.36772853185595</v>
      </c>
      <c r="CH9" s="28">
        <f t="shared" si="11"/>
        <v>27.351701622477243</v>
      </c>
    </row>
    <row r="10" spans="1:86" s="21" customFormat="1" x14ac:dyDescent="0.55000000000000004">
      <c r="A10" s="26" t="s">
        <v>92</v>
      </c>
      <c r="B10" s="26" t="s">
        <v>93</v>
      </c>
      <c r="C10" s="28">
        <v>-22.556999999999999</v>
      </c>
      <c r="D10" s="28">
        <v>-67.852999999999994</v>
      </c>
      <c r="E10" s="26">
        <v>5890</v>
      </c>
      <c r="F10" s="26" t="s">
        <v>86</v>
      </c>
      <c r="G10" s="26">
        <v>1</v>
      </c>
      <c r="H10" s="26">
        <v>1</v>
      </c>
      <c r="I10" s="26">
        <v>0</v>
      </c>
      <c r="J10" s="26">
        <v>0</v>
      </c>
      <c r="K10" s="26">
        <v>1</v>
      </c>
      <c r="L10" s="26">
        <v>0</v>
      </c>
      <c r="M10" s="26">
        <v>0</v>
      </c>
      <c r="N10" s="26">
        <v>1</v>
      </c>
      <c r="O10" s="26">
        <v>0</v>
      </c>
      <c r="P10" s="26">
        <v>0</v>
      </c>
      <c r="Q10" s="26">
        <v>1</v>
      </c>
      <c r="R10" s="26">
        <v>1</v>
      </c>
      <c r="S10" s="26">
        <v>1</v>
      </c>
      <c r="T10" s="26">
        <f t="shared" si="0"/>
        <v>7</v>
      </c>
      <c r="U10" s="26"/>
      <c r="V10" s="25">
        <v>1</v>
      </c>
      <c r="W10" s="25">
        <v>1</v>
      </c>
      <c r="X10" s="25">
        <v>1</v>
      </c>
      <c r="Y10" s="25">
        <v>2</v>
      </c>
      <c r="Z10" s="25">
        <v>4</v>
      </c>
      <c r="AA10" s="26">
        <v>4</v>
      </c>
      <c r="AB10" s="30">
        <v>1</v>
      </c>
      <c r="AC10" s="30">
        <v>1</v>
      </c>
      <c r="AD10" s="30">
        <v>2</v>
      </c>
      <c r="AE10" s="30">
        <v>2</v>
      </c>
      <c r="AF10" s="30">
        <v>1</v>
      </c>
      <c r="AG10" s="30">
        <v>4</v>
      </c>
      <c r="AH10" s="26">
        <f t="shared" si="1"/>
        <v>24</v>
      </c>
      <c r="AI10" s="26"/>
      <c r="AJ10" s="26">
        <v>0</v>
      </c>
      <c r="AK10" s="25">
        <v>0</v>
      </c>
      <c r="AL10" s="25">
        <v>1</v>
      </c>
      <c r="AM10" s="25">
        <v>1</v>
      </c>
      <c r="AN10" s="26">
        <v>1</v>
      </c>
      <c r="AO10" s="26">
        <v>0</v>
      </c>
      <c r="AP10" s="26">
        <v>1</v>
      </c>
      <c r="AQ10" s="26">
        <v>1</v>
      </c>
      <c r="AR10" s="26">
        <v>1</v>
      </c>
      <c r="AS10" s="26">
        <v>0</v>
      </c>
      <c r="AT10" s="26">
        <v>0</v>
      </c>
      <c r="AU10" s="26">
        <v>0</v>
      </c>
      <c r="AV10" s="26">
        <v>0</v>
      </c>
      <c r="AW10" s="26">
        <v>0</v>
      </c>
      <c r="AX10" s="26">
        <v>0</v>
      </c>
      <c r="AY10" s="26">
        <v>0</v>
      </c>
      <c r="AZ10" s="31">
        <v>0.80060000000000009</v>
      </c>
      <c r="BA10" s="31">
        <v>1.105</v>
      </c>
      <c r="BB10" s="31">
        <v>1.21</v>
      </c>
      <c r="BC10" s="31">
        <v>1.095</v>
      </c>
      <c r="BD10" s="31">
        <v>0.81500000000000006</v>
      </c>
      <c r="BE10" s="31">
        <v>0.313</v>
      </c>
      <c r="BF10" s="26">
        <v>4</v>
      </c>
      <c r="BG10" s="26">
        <v>3</v>
      </c>
      <c r="BH10" s="26">
        <v>0</v>
      </c>
      <c r="BI10" s="26">
        <v>0</v>
      </c>
      <c r="BJ10" s="29">
        <f t="shared" si="2"/>
        <v>18.3386</v>
      </c>
      <c r="BK10" s="26"/>
      <c r="BL10" s="26">
        <v>2</v>
      </c>
      <c r="BM10" s="26">
        <v>0</v>
      </c>
      <c r="BN10" s="26">
        <v>0</v>
      </c>
      <c r="BO10" s="26">
        <v>0</v>
      </c>
      <c r="BP10" s="26">
        <v>0</v>
      </c>
      <c r="BQ10" s="26">
        <v>0</v>
      </c>
      <c r="BR10" s="26">
        <v>0</v>
      </c>
      <c r="BS10" s="26">
        <v>0</v>
      </c>
      <c r="BT10" s="26">
        <v>0</v>
      </c>
      <c r="BU10" s="26">
        <v>0</v>
      </c>
      <c r="BV10" s="26">
        <v>0</v>
      </c>
      <c r="BW10" s="26">
        <v>0</v>
      </c>
      <c r="BX10" s="26">
        <v>0</v>
      </c>
      <c r="BY10" s="26">
        <f t="shared" si="3"/>
        <v>2</v>
      </c>
      <c r="BZ10" s="26">
        <f t="shared" si="4"/>
        <v>3</v>
      </c>
      <c r="CA10" s="26"/>
      <c r="CB10" s="28">
        <f t="shared" si="5"/>
        <v>3.6842105263157894</v>
      </c>
      <c r="CC10" s="28">
        <f t="shared" si="6"/>
        <v>5</v>
      </c>
      <c r="CD10" s="28">
        <f t="shared" si="7"/>
        <v>1.930378947368421</v>
      </c>
      <c r="CE10" s="28">
        <f t="shared" si="8"/>
        <v>1.6666666666666665</v>
      </c>
      <c r="CF10" s="28">
        <f t="shared" si="9"/>
        <v>18.421052631578945</v>
      </c>
      <c r="CG10" s="28">
        <f t="shared" si="10"/>
        <v>35.559612188365648</v>
      </c>
      <c r="CH10" s="28">
        <f t="shared" si="11"/>
        <v>21.335767313019392</v>
      </c>
    </row>
    <row r="11" spans="1:86" s="21" customFormat="1" x14ac:dyDescent="0.55000000000000004">
      <c r="A11" s="26" t="s">
        <v>94</v>
      </c>
      <c r="B11" s="26" t="s">
        <v>85</v>
      </c>
      <c r="C11" s="28">
        <v>-16.355</v>
      </c>
      <c r="D11" s="28">
        <v>-70.903000000000006</v>
      </c>
      <c r="E11" s="26">
        <v>5672</v>
      </c>
      <c r="F11" s="26" t="s">
        <v>86</v>
      </c>
      <c r="G11" s="26">
        <v>1</v>
      </c>
      <c r="H11" s="26">
        <v>3</v>
      </c>
      <c r="I11" s="26">
        <v>4</v>
      </c>
      <c r="J11" s="26">
        <v>1</v>
      </c>
      <c r="K11" s="26">
        <v>0</v>
      </c>
      <c r="L11" s="26">
        <v>1</v>
      </c>
      <c r="M11" s="26">
        <v>0</v>
      </c>
      <c r="N11" s="26">
        <v>1</v>
      </c>
      <c r="O11" s="26">
        <v>1</v>
      </c>
      <c r="P11" s="26">
        <v>1</v>
      </c>
      <c r="Q11" s="26">
        <v>1</v>
      </c>
      <c r="R11" s="26">
        <v>1</v>
      </c>
      <c r="S11" s="26">
        <v>1</v>
      </c>
      <c r="T11" s="26">
        <f t="shared" si="0"/>
        <v>16</v>
      </c>
      <c r="U11" s="26"/>
      <c r="V11" s="25">
        <v>1</v>
      </c>
      <c r="W11" s="25">
        <v>2</v>
      </c>
      <c r="X11" s="25">
        <v>3</v>
      </c>
      <c r="Y11" s="25">
        <v>4</v>
      </c>
      <c r="Z11" s="25">
        <v>4</v>
      </c>
      <c r="AA11" s="26">
        <v>4</v>
      </c>
      <c r="AB11" s="30">
        <v>1</v>
      </c>
      <c r="AC11" s="30">
        <v>2</v>
      </c>
      <c r="AD11" s="30">
        <v>1</v>
      </c>
      <c r="AE11" s="30">
        <v>3</v>
      </c>
      <c r="AF11" s="30">
        <v>3</v>
      </c>
      <c r="AG11" s="30">
        <v>4</v>
      </c>
      <c r="AH11" s="26">
        <f t="shared" si="1"/>
        <v>32</v>
      </c>
      <c r="AI11" s="26"/>
      <c r="AJ11" s="26">
        <v>1</v>
      </c>
      <c r="AK11" s="25">
        <v>1</v>
      </c>
      <c r="AL11" s="25">
        <v>1</v>
      </c>
      <c r="AM11" s="25">
        <v>1</v>
      </c>
      <c r="AN11" s="26">
        <v>0</v>
      </c>
      <c r="AO11" s="26">
        <v>0</v>
      </c>
      <c r="AP11" s="26">
        <v>0</v>
      </c>
      <c r="AQ11" s="26">
        <v>0</v>
      </c>
      <c r="AR11" s="26">
        <v>0</v>
      </c>
      <c r="AS11" s="26">
        <v>0</v>
      </c>
      <c r="AT11" s="26">
        <v>0</v>
      </c>
      <c r="AU11" s="26">
        <v>0</v>
      </c>
      <c r="AV11" s="26">
        <v>0</v>
      </c>
      <c r="AW11" s="26">
        <v>0</v>
      </c>
      <c r="AX11" s="26">
        <v>0</v>
      </c>
      <c r="AY11" s="26">
        <v>0</v>
      </c>
      <c r="AZ11" s="31">
        <v>0.75600000000000001</v>
      </c>
      <c r="BA11" s="31">
        <v>1.2330000000000001</v>
      </c>
      <c r="BB11" s="31">
        <v>1.1819999999999999</v>
      </c>
      <c r="BC11" s="31">
        <v>5.077</v>
      </c>
      <c r="BD11" s="31">
        <v>0.33700000000000002</v>
      </c>
      <c r="BE11" s="31">
        <v>0.52</v>
      </c>
      <c r="BF11" s="26">
        <v>4</v>
      </c>
      <c r="BG11" s="26">
        <v>3</v>
      </c>
      <c r="BH11" s="26">
        <v>2</v>
      </c>
      <c r="BI11" s="26">
        <v>0</v>
      </c>
      <c r="BJ11" s="29">
        <f t="shared" si="2"/>
        <v>22.105</v>
      </c>
      <c r="BK11" s="26"/>
      <c r="BL11" s="26">
        <v>2</v>
      </c>
      <c r="BM11" s="26">
        <v>0</v>
      </c>
      <c r="BN11" s="26">
        <v>0</v>
      </c>
      <c r="BO11" s="26">
        <v>0</v>
      </c>
      <c r="BP11" s="26">
        <v>4</v>
      </c>
      <c r="BQ11" s="26">
        <v>1</v>
      </c>
      <c r="BR11" s="26">
        <v>0</v>
      </c>
      <c r="BS11" s="26">
        <v>1</v>
      </c>
      <c r="BT11" s="26">
        <v>0</v>
      </c>
      <c r="BU11" s="26">
        <v>0</v>
      </c>
      <c r="BV11" s="26">
        <v>1</v>
      </c>
      <c r="BW11" s="26">
        <v>1</v>
      </c>
      <c r="BX11" s="26">
        <v>1</v>
      </c>
      <c r="BY11" s="26">
        <f t="shared" si="3"/>
        <v>11</v>
      </c>
      <c r="BZ11" s="26">
        <f t="shared" si="4"/>
        <v>12</v>
      </c>
      <c r="CA11" s="26"/>
      <c r="CB11" s="28">
        <f t="shared" si="5"/>
        <v>8.4210526315789469</v>
      </c>
      <c r="CC11" s="28">
        <f t="shared" si="6"/>
        <v>6.6666666666666661</v>
      </c>
      <c r="CD11" s="28">
        <f t="shared" si="7"/>
        <v>2.3268421052631578</v>
      </c>
      <c r="CE11" s="28">
        <f t="shared" si="8"/>
        <v>6.6666666666666661</v>
      </c>
      <c r="CF11" s="28">
        <f t="shared" si="9"/>
        <v>56.140350877192972</v>
      </c>
      <c r="CG11" s="28">
        <f t="shared" si="10"/>
        <v>130.62973222530007</v>
      </c>
      <c r="CH11" s="28">
        <f t="shared" si="11"/>
        <v>19.594459833795014</v>
      </c>
    </row>
    <row r="12" spans="1:86" s="21" customFormat="1" x14ac:dyDescent="0.55000000000000004">
      <c r="A12" s="26" t="s">
        <v>95</v>
      </c>
      <c r="B12" s="26" t="s">
        <v>85</v>
      </c>
      <c r="C12" s="28">
        <v>-15.787000000000001</v>
      </c>
      <c r="D12" s="28">
        <v>-71.856999999999999</v>
      </c>
      <c r="E12" s="26">
        <v>5960</v>
      </c>
      <c r="F12" s="26" t="s">
        <v>86</v>
      </c>
      <c r="G12" s="26">
        <v>1</v>
      </c>
      <c r="H12" s="26">
        <v>2</v>
      </c>
      <c r="I12" s="26">
        <v>4</v>
      </c>
      <c r="J12" s="26">
        <v>1</v>
      </c>
      <c r="K12" s="26">
        <v>1</v>
      </c>
      <c r="L12" s="26">
        <v>1</v>
      </c>
      <c r="M12" s="26">
        <v>0</v>
      </c>
      <c r="N12" s="26">
        <v>1</v>
      </c>
      <c r="O12" s="26">
        <v>0</v>
      </c>
      <c r="P12" s="26">
        <v>1</v>
      </c>
      <c r="Q12" s="26">
        <v>1</v>
      </c>
      <c r="R12" s="26">
        <v>1</v>
      </c>
      <c r="S12" s="26">
        <v>1</v>
      </c>
      <c r="T12" s="26">
        <f t="shared" si="0"/>
        <v>15</v>
      </c>
      <c r="U12" s="26"/>
      <c r="V12" s="25">
        <v>1</v>
      </c>
      <c r="W12" s="25">
        <v>1</v>
      </c>
      <c r="X12" s="25">
        <v>3</v>
      </c>
      <c r="Y12" s="25">
        <v>4</v>
      </c>
      <c r="Z12" s="25">
        <v>4</v>
      </c>
      <c r="AA12" s="26">
        <v>3</v>
      </c>
      <c r="AB12" s="30">
        <v>1</v>
      </c>
      <c r="AC12" s="30">
        <v>4</v>
      </c>
      <c r="AD12" s="30">
        <v>2</v>
      </c>
      <c r="AE12" s="30">
        <v>2</v>
      </c>
      <c r="AF12" s="30">
        <v>2</v>
      </c>
      <c r="AG12" s="30">
        <v>2</v>
      </c>
      <c r="AH12" s="26">
        <f t="shared" si="1"/>
        <v>29</v>
      </c>
      <c r="AI12" s="26"/>
      <c r="AJ12" s="25">
        <v>1</v>
      </c>
      <c r="AK12" s="25">
        <v>1</v>
      </c>
      <c r="AL12" s="25">
        <v>1</v>
      </c>
      <c r="AM12" s="25">
        <v>1</v>
      </c>
      <c r="AN12" s="26">
        <v>0</v>
      </c>
      <c r="AO12" s="26">
        <v>0</v>
      </c>
      <c r="AP12" s="26">
        <v>0</v>
      </c>
      <c r="AQ12" s="26">
        <v>0</v>
      </c>
      <c r="AR12" s="26">
        <v>0</v>
      </c>
      <c r="AS12" s="26">
        <v>0</v>
      </c>
      <c r="AT12" s="26">
        <v>0</v>
      </c>
      <c r="AU12" s="26">
        <v>0</v>
      </c>
      <c r="AV12" s="26">
        <v>0</v>
      </c>
      <c r="AW12" s="26">
        <v>0</v>
      </c>
      <c r="AX12" s="26">
        <v>0</v>
      </c>
      <c r="AY12" s="26">
        <v>0</v>
      </c>
      <c r="AZ12" s="31">
        <v>0.78700000000000003</v>
      </c>
      <c r="BA12" s="31">
        <v>1.2429999999999999</v>
      </c>
      <c r="BB12" s="31">
        <v>1.1700000000000002</v>
      </c>
      <c r="BC12" s="31">
        <v>5.9779999999999998</v>
      </c>
      <c r="BD12" s="31">
        <v>0.34</v>
      </c>
      <c r="BE12" s="31">
        <v>0.71699999999999997</v>
      </c>
      <c r="BF12" s="26">
        <v>4</v>
      </c>
      <c r="BG12" s="26">
        <v>3</v>
      </c>
      <c r="BH12" s="26">
        <v>2</v>
      </c>
      <c r="BI12" s="26">
        <v>0</v>
      </c>
      <c r="BJ12" s="29">
        <f t="shared" si="2"/>
        <v>23.234999999999999</v>
      </c>
      <c r="BK12" s="26"/>
      <c r="BL12" s="26">
        <v>2</v>
      </c>
      <c r="BM12" s="26">
        <v>0</v>
      </c>
      <c r="BN12" s="26">
        <v>0</v>
      </c>
      <c r="BO12" s="26">
        <v>0</v>
      </c>
      <c r="BP12" s="26">
        <v>4</v>
      </c>
      <c r="BQ12" s="26">
        <v>1</v>
      </c>
      <c r="BR12" s="26">
        <v>0</v>
      </c>
      <c r="BS12" s="26">
        <v>1</v>
      </c>
      <c r="BT12" s="26">
        <v>0</v>
      </c>
      <c r="BU12" s="26">
        <v>0</v>
      </c>
      <c r="BV12" s="26">
        <v>1</v>
      </c>
      <c r="BW12" s="26">
        <v>1</v>
      </c>
      <c r="BX12" s="26">
        <v>0</v>
      </c>
      <c r="BY12" s="26">
        <f t="shared" si="3"/>
        <v>10</v>
      </c>
      <c r="BZ12" s="26">
        <f t="shared" si="4"/>
        <v>11</v>
      </c>
      <c r="CA12" s="26"/>
      <c r="CB12" s="28">
        <f t="shared" si="5"/>
        <v>7.8947368421052637</v>
      </c>
      <c r="CC12" s="28">
        <f t="shared" si="6"/>
        <v>6.0416666666666661</v>
      </c>
      <c r="CD12" s="28">
        <f t="shared" si="7"/>
        <v>2.4457894736842105</v>
      </c>
      <c r="CE12" s="28">
        <f t="shared" si="8"/>
        <v>6.1111111111111116</v>
      </c>
      <c r="CF12" s="28">
        <f t="shared" si="9"/>
        <v>47.69736842105263</v>
      </c>
      <c r="CG12" s="28">
        <f t="shared" si="10"/>
        <v>116.6577216066482</v>
      </c>
      <c r="CH12" s="28">
        <f t="shared" si="11"/>
        <v>19.089445353815158</v>
      </c>
    </row>
    <row r="13" spans="1:86" s="21" customFormat="1" x14ac:dyDescent="0.55000000000000004">
      <c r="A13" s="26" t="s">
        <v>96</v>
      </c>
      <c r="B13" s="26" t="s">
        <v>85</v>
      </c>
      <c r="C13" s="28">
        <v>-15.42</v>
      </c>
      <c r="D13" s="28">
        <v>-72.33</v>
      </c>
      <c r="E13" s="26">
        <v>4713</v>
      </c>
      <c r="F13" s="26" t="s">
        <v>97</v>
      </c>
      <c r="G13" s="26">
        <v>0</v>
      </c>
      <c r="H13" s="26">
        <v>0</v>
      </c>
      <c r="I13" s="26">
        <v>0</v>
      </c>
      <c r="J13" s="26">
        <v>0</v>
      </c>
      <c r="K13" s="26">
        <v>1</v>
      </c>
      <c r="L13" s="26">
        <v>0</v>
      </c>
      <c r="M13" s="26">
        <v>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26">
        <v>1</v>
      </c>
      <c r="T13" s="26">
        <f t="shared" si="0"/>
        <v>2</v>
      </c>
      <c r="U13" s="26"/>
      <c r="V13" s="25">
        <v>1</v>
      </c>
      <c r="W13" s="25">
        <v>2</v>
      </c>
      <c r="X13" s="25">
        <v>2</v>
      </c>
      <c r="Y13" s="25">
        <v>4</v>
      </c>
      <c r="Z13" s="25">
        <v>4</v>
      </c>
      <c r="AA13" s="26">
        <v>4</v>
      </c>
      <c r="AB13" s="30">
        <v>1</v>
      </c>
      <c r="AC13" s="30">
        <v>2</v>
      </c>
      <c r="AD13" s="30">
        <v>2</v>
      </c>
      <c r="AE13" s="30">
        <v>3</v>
      </c>
      <c r="AF13" s="30">
        <v>3</v>
      </c>
      <c r="AG13" s="30">
        <v>2</v>
      </c>
      <c r="AH13" s="26">
        <f t="shared" si="1"/>
        <v>30</v>
      </c>
      <c r="AI13" s="26"/>
      <c r="AJ13" s="25">
        <v>1</v>
      </c>
      <c r="AK13" s="25">
        <v>1</v>
      </c>
      <c r="AL13" s="25">
        <v>1</v>
      </c>
      <c r="AM13" s="25">
        <v>1</v>
      </c>
      <c r="AN13" s="26">
        <v>0</v>
      </c>
      <c r="AO13" s="26">
        <v>0</v>
      </c>
      <c r="AP13" s="26">
        <v>1</v>
      </c>
      <c r="AQ13" s="26">
        <v>0</v>
      </c>
      <c r="AR13" s="26">
        <v>1</v>
      </c>
      <c r="AS13" s="26">
        <v>0</v>
      </c>
      <c r="AT13" s="26">
        <v>0</v>
      </c>
      <c r="AU13" s="26">
        <v>1</v>
      </c>
      <c r="AV13" s="26">
        <v>1</v>
      </c>
      <c r="AW13" s="26">
        <v>1</v>
      </c>
      <c r="AX13" s="26">
        <v>1</v>
      </c>
      <c r="AY13" s="26">
        <v>1</v>
      </c>
      <c r="AZ13" s="31">
        <v>0.84899999999999998</v>
      </c>
      <c r="BA13" s="31">
        <v>1.2001999999999999</v>
      </c>
      <c r="BB13" s="31">
        <v>1.08</v>
      </c>
      <c r="BC13" s="31">
        <v>7.0069999999999997</v>
      </c>
      <c r="BD13" s="31">
        <v>0.26700000000000002</v>
      </c>
      <c r="BE13" s="31">
        <v>1.115</v>
      </c>
      <c r="BF13" s="26">
        <v>4</v>
      </c>
      <c r="BG13" s="26">
        <v>3</v>
      </c>
      <c r="BH13" s="26">
        <v>0</v>
      </c>
      <c r="BI13" s="26">
        <v>0</v>
      </c>
      <c r="BJ13" s="29">
        <f t="shared" si="2"/>
        <v>29.5182</v>
      </c>
      <c r="BK13" s="26"/>
      <c r="BL13" s="26">
        <v>1</v>
      </c>
      <c r="BM13" s="26">
        <v>0</v>
      </c>
      <c r="BN13" s="26">
        <v>0</v>
      </c>
      <c r="BO13" s="26">
        <v>0</v>
      </c>
      <c r="BP13" s="26">
        <v>0</v>
      </c>
      <c r="BQ13" s="26">
        <v>0</v>
      </c>
      <c r="BR13" s="26">
        <v>0</v>
      </c>
      <c r="BS13" s="26">
        <v>0</v>
      </c>
      <c r="BT13" s="26">
        <v>0</v>
      </c>
      <c r="BU13" s="26">
        <v>0</v>
      </c>
      <c r="BV13" s="26">
        <v>0</v>
      </c>
      <c r="BW13" s="26">
        <v>0</v>
      </c>
      <c r="BX13" s="26">
        <v>0</v>
      </c>
      <c r="BY13" s="26">
        <f t="shared" si="3"/>
        <v>1</v>
      </c>
      <c r="BZ13" s="26">
        <f t="shared" si="4"/>
        <v>2</v>
      </c>
      <c r="CA13" s="26"/>
      <c r="CB13" s="28">
        <f t="shared" si="5"/>
        <v>1.0526315789473684</v>
      </c>
      <c r="CC13" s="28">
        <f t="shared" si="6"/>
        <v>6.25</v>
      </c>
      <c r="CD13" s="28">
        <f t="shared" si="7"/>
        <v>3.1071789473684208</v>
      </c>
      <c r="CE13" s="28">
        <f t="shared" si="8"/>
        <v>1.1111111111111112</v>
      </c>
      <c r="CF13" s="28">
        <f t="shared" si="9"/>
        <v>6.5789473684210522</v>
      </c>
      <c r="CG13" s="28">
        <f t="shared" si="10"/>
        <v>20.441966759002767</v>
      </c>
      <c r="CH13" s="28">
        <f t="shared" si="11"/>
        <v>18.39777008310249</v>
      </c>
    </row>
    <row r="14" spans="1:86" s="21" customFormat="1" x14ac:dyDescent="0.55000000000000004">
      <c r="A14" s="26" t="s">
        <v>98</v>
      </c>
      <c r="B14" s="26" t="s">
        <v>99</v>
      </c>
      <c r="C14" s="28">
        <v>-18.420000000000002</v>
      </c>
      <c r="D14" s="28">
        <v>-69.091999999999999</v>
      </c>
      <c r="E14" s="26">
        <v>6071</v>
      </c>
      <c r="F14" s="26" t="s">
        <v>86</v>
      </c>
      <c r="G14" s="26">
        <v>1</v>
      </c>
      <c r="H14" s="26">
        <v>1</v>
      </c>
      <c r="I14" s="26">
        <v>0</v>
      </c>
      <c r="J14" s="26">
        <v>1</v>
      </c>
      <c r="K14" s="26">
        <v>1</v>
      </c>
      <c r="L14" s="26">
        <v>0</v>
      </c>
      <c r="M14" s="26">
        <v>0</v>
      </c>
      <c r="N14" s="26">
        <v>1</v>
      </c>
      <c r="O14" s="26">
        <v>1</v>
      </c>
      <c r="P14" s="26">
        <v>1</v>
      </c>
      <c r="Q14" s="26">
        <v>1</v>
      </c>
      <c r="R14" s="26">
        <v>0</v>
      </c>
      <c r="S14" s="26">
        <v>1</v>
      </c>
      <c r="T14" s="26">
        <f t="shared" si="0"/>
        <v>9</v>
      </c>
      <c r="U14" s="26"/>
      <c r="V14" s="25">
        <v>0</v>
      </c>
      <c r="W14" s="25">
        <v>1</v>
      </c>
      <c r="X14" s="25">
        <v>3</v>
      </c>
      <c r="Y14" s="25">
        <v>3</v>
      </c>
      <c r="Z14" s="25">
        <v>3</v>
      </c>
      <c r="AA14" s="26">
        <v>4</v>
      </c>
      <c r="AB14" s="30">
        <v>1</v>
      </c>
      <c r="AC14" s="30">
        <v>4</v>
      </c>
      <c r="AD14" s="30">
        <v>2</v>
      </c>
      <c r="AE14" s="30">
        <v>2</v>
      </c>
      <c r="AF14" s="30">
        <v>2</v>
      </c>
      <c r="AG14" s="30">
        <v>4</v>
      </c>
      <c r="AH14" s="26">
        <f t="shared" si="1"/>
        <v>29</v>
      </c>
      <c r="AI14" s="26"/>
      <c r="AJ14" s="26">
        <v>0</v>
      </c>
      <c r="AK14" s="25">
        <v>1</v>
      </c>
      <c r="AL14" s="25">
        <v>1</v>
      </c>
      <c r="AM14" s="25">
        <v>1</v>
      </c>
      <c r="AN14" s="26">
        <v>2</v>
      </c>
      <c r="AO14" s="26">
        <v>0</v>
      </c>
      <c r="AP14" s="26">
        <v>1</v>
      </c>
      <c r="AQ14" s="26">
        <v>0</v>
      </c>
      <c r="AR14" s="26">
        <v>1</v>
      </c>
      <c r="AS14" s="26">
        <v>0</v>
      </c>
      <c r="AT14" s="26">
        <v>0</v>
      </c>
      <c r="AU14" s="26">
        <v>1</v>
      </c>
      <c r="AV14" s="26">
        <v>1</v>
      </c>
      <c r="AW14" s="26">
        <v>1</v>
      </c>
      <c r="AX14" s="26">
        <v>1</v>
      </c>
      <c r="AY14" s="26">
        <v>1</v>
      </c>
      <c r="AZ14" s="31">
        <v>0.74399999999999999</v>
      </c>
      <c r="BA14" s="31">
        <v>1.262</v>
      </c>
      <c r="BB14" s="31">
        <v>1.6159999999999999</v>
      </c>
      <c r="BC14" s="31">
        <v>3.3789999999999996</v>
      </c>
      <c r="BD14" s="31">
        <v>0.60299999999999998</v>
      </c>
      <c r="BE14" s="31">
        <v>0.312</v>
      </c>
      <c r="BF14" s="26">
        <v>4</v>
      </c>
      <c r="BG14" s="26">
        <v>3</v>
      </c>
      <c r="BH14" s="26">
        <v>2</v>
      </c>
      <c r="BI14" s="26">
        <v>0</v>
      </c>
      <c r="BJ14" s="29">
        <f t="shared" si="2"/>
        <v>28.916</v>
      </c>
      <c r="BK14" s="26"/>
      <c r="BL14" s="26">
        <v>2</v>
      </c>
      <c r="BM14" s="26">
        <v>0</v>
      </c>
      <c r="BN14" s="26">
        <v>0</v>
      </c>
      <c r="BO14" s="26">
        <v>0</v>
      </c>
      <c r="BP14" s="26">
        <v>3</v>
      </c>
      <c r="BQ14" s="26">
        <v>1</v>
      </c>
      <c r="BR14" s="26">
        <v>0</v>
      </c>
      <c r="BS14" s="26">
        <v>0</v>
      </c>
      <c r="BT14" s="26">
        <v>0</v>
      </c>
      <c r="BU14" s="26">
        <v>0</v>
      </c>
      <c r="BV14" s="26">
        <v>1</v>
      </c>
      <c r="BW14" s="26">
        <v>0</v>
      </c>
      <c r="BX14" s="26">
        <v>1</v>
      </c>
      <c r="BY14" s="26">
        <f t="shared" si="3"/>
        <v>8</v>
      </c>
      <c r="BZ14" s="26">
        <f t="shared" si="4"/>
        <v>9</v>
      </c>
      <c r="CA14" s="26"/>
      <c r="CB14" s="28">
        <f t="shared" si="5"/>
        <v>4.7368421052631575</v>
      </c>
      <c r="CC14" s="28">
        <f t="shared" si="6"/>
        <v>6.0416666666666661</v>
      </c>
      <c r="CD14" s="28">
        <f t="shared" si="7"/>
        <v>3.0437894736842108</v>
      </c>
      <c r="CE14" s="28">
        <f t="shared" si="8"/>
        <v>5</v>
      </c>
      <c r="CF14" s="28">
        <f t="shared" si="9"/>
        <v>28.618421052631575</v>
      </c>
      <c r="CG14" s="28">
        <f t="shared" si="10"/>
        <v>87.108448753462596</v>
      </c>
      <c r="CH14" s="28">
        <f t="shared" si="11"/>
        <v>17.421689750692519</v>
      </c>
    </row>
    <row r="15" spans="1:86" s="21" customFormat="1" x14ac:dyDescent="0.55000000000000004">
      <c r="A15" s="26" t="s">
        <v>100</v>
      </c>
      <c r="B15" s="26" t="s">
        <v>93</v>
      </c>
      <c r="C15" s="28">
        <v>-18.166000082220918</v>
      </c>
      <c r="D15" s="28">
        <v>-69.141999999193274</v>
      </c>
      <c r="E15" s="26">
        <v>6348</v>
      </c>
      <c r="F15" s="26" t="s">
        <v>86</v>
      </c>
      <c r="G15" s="26">
        <v>1</v>
      </c>
      <c r="H15" s="26">
        <v>2</v>
      </c>
      <c r="I15" s="26">
        <v>1</v>
      </c>
      <c r="J15" s="26">
        <v>1</v>
      </c>
      <c r="K15" s="26">
        <v>1</v>
      </c>
      <c r="L15" s="26">
        <v>1</v>
      </c>
      <c r="M15" s="26">
        <v>0</v>
      </c>
      <c r="N15" s="26">
        <v>0</v>
      </c>
      <c r="O15" s="26">
        <v>1</v>
      </c>
      <c r="P15" s="26">
        <v>1</v>
      </c>
      <c r="Q15" s="26">
        <v>1</v>
      </c>
      <c r="R15" s="26">
        <v>0</v>
      </c>
      <c r="S15" s="26">
        <v>0</v>
      </c>
      <c r="T15" s="26">
        <f t="shared" si="0"/>
        <v>10</v>
      </c>
      <c r="U15" s="26"/>
      <c r="V15" s="25">
        <v>1</v>
      </c>
      <c r="W15" s="25">
        <v>2</v>
      </c>
      <c r="X15" s="25">
        <v>3</v>
      </c>
      <c r="Y15" s="25">
        <v>3</v>
      </c>
      <c r="Z15" s="25">
        <v>4</v>
      </c>
      <c r="AA15" s="26">
        <v>4</v>
      </c>
      <c r="AB15" s="30">
        <v>1</v>
      </c>
      <c r="AC15" s="30">
        <v>2</v>
      </c>
      <c r="AD15" s="30">
        <v>2</v>
      </c>
      <c r="AE15" s="30">
        <v>2</v>
      </c>
      <c r="AF15" s="30">
        <v>2</v>
      </c>
      <c r="AG15" s="30">
        <v>2</v>
      </c>
      <c r="AH15" s="26">
        <f t="shared" si="1"/>
        <v>28</v>
      </c>
      <c r="AI15" s="26"/>
      <c r="AJ15" s="26">
        <v>0</v>
      </c>
      <c r="AK15" s="25">
        <v>1</v>
      </c>
      <c r="AL15" s="25">
        <v>1</v>
      </c>
      <c r="AM15" s="25">
        <v>1</v>
      </c>
      <c r="AN15" s="26">
        <v>2</v>
      </c>
      <c r="AO15" s="26">
        <v>0</v>
      </c>
      <c r="AP15" s="26">
        <v>0</v>
      </c>
      <c r="AQ15" s="26">
        <v>0</v>
      </c>
      <c r="AR15" s="26">
        <v>1</v>
      </c>
      <c r="AS15" s="26">
        <v>0</v>
      </c>
      <c r="AT15" s="26">
        <v>0</v>
      </c>
      <c r="AU15" s="26">
        <v>0</v>
      </c>
      <c r="AV15" s="26">
        <v>0</v>
      </c>
      <c r="AW15" s="26">
        <v>0</v>
      </c>
      <c r="AX15" s="26">
        <v>0</v>
      </c>
      <c r="AY15" s="26">
        <v>0</v>
      </c>
      <c r="AZ15" s="31">
        <v>0.74</v>
      </c>
      <c r="BA15" s="31">
        <v>1.26</v>
      </c>
      <c r="BB15" s="31">
        <v>1.62</v>
      </c>
      <c r="BC15" s="31">
        <v>3.38</v>
      </c>
      <c r="BD15" s="31">
        <v>0.6</v>
      </c>
      <c r="BE15" s="31">
        <v>0.31</v>
      </c>
      <c r="BF15" s="26">
        <v>4</v>
      </c>
      <c r="BG15" s="32">
        <v>3</v>
      </c>
      <c r="BH15" s="32">
        <v>0</v>
      </c>
      <c r="BI15" s="32">
        <v>0</v>
      </c>
      <c r="BJ15" s="29">
        <f t="shared" si="2"/>
        <v>20.91</v>
      </c>
      <c r="BK15" s="26"/>
      <c r="BL15" s="32">
        <v>2</v>
      </c>
      <c r="BM15" s="32">
        <v>0</v>
      </c>
      <c r="BN15" s="32">
        <v>0</v>
      </c>
      <c r="BO15" s="32">
        <v>0</v>
      </c>
      <c r="BP15" s="32">
        <v>3</v>
      </c>
      <c r="BQ15" s="32">
        <v>1</v>
      </c>
      <c r="BR15" s="32">
        <v>0</v>
      </c>
      <c r="BS15" s="32">
        <v>0</v>
      </c>
      <c r="BT15" s="32">
        <v>0</v>
      </c>
      <c r="BU15" s="32">
        <v>0</v>
      </c>
      <c r="BV15" s="32">
        <v>1</v>
      </c>
      <c r="BW15" s="32">
        <v>0</v>
      </c>
      <c r="BX15" s="32">
        <v>0</v>
      </c>
      <c r="BY15" s="26">
        <f t="shared" si="3"/>
        <v>7</v>
      </c>
      <c r="BZ15" s="26">
        <f t="shared" si="4"/>
        <v>8</v>
      </c>
      <c r="CA15" s="26"/>
      <c r="CB15" s="28">
        <f t="shared" si="5"/>
        <v>5.2631578947368416</v>
      </c>
      <c r="CC15" s="28">
        <f t="shared" si="6"/>
        <v>5.8333333333333339</v>
      </c>
      <c r="CD15" s="28">
        <f t="shared" si="7"/>
        <v>2.2010526315789476</v>
      </c>
      <c r="CE15" s="28">
        <f t="shared" si="8"/>
        <v>4.4444444444444446</v>
      </c>
      <c r="CF15" s="28">
        <f t="shared" si="9"/>
        <v>30.701754385964911</v>
      </c>
      <c r="CG15" s="28">
        <f t="shared" si="10"/>
        <v>67.576177285318565</v>
      </c>
      <c r="CH15" s="28">
        <f t="shared" si="11"/>
        <v>15.204639889196676</v>
      </c>
    </row>
    <row r="16" spans="1:86" s="21" customFormat="1" x14ac:dyDescent="0.55000000000000004">
      <c r="A16" s="26" t="s">
        <v>101</v>
      </c>
      <c r="B16" s="26" t="s">
        <v>102</v>
      </c>
      <c r="C16" s="28">
        <v>-22.27</v>
      </c>
      <c r="D16" s="28">
        <v>-67.180000000000007</v>
      </c>
      <c r="E16" s="26">
        <v>6008</v>
      </c>
      <c r="F16" s="26" t="s">
        <v>86</v>
      </c>
      <c r="G16" s="26">
        <v>1</v>
      </c>
      <c r="H16" s="26">
        <v>1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1</v>
      </c>
      <c r="R16" s="26">
        <v>1</v>
      </c>
      <c r="S16" s="26">
        <v>1</v>
      </c>
      <c r="T16" s="26">
        <f t="shared" si="0"/>
        <v>5</v>
      </c>
      <c r="U16" s="26"/>
      <c r="V16" s="25">
        <v>0</v>
      </c>
      <c r="W16" s="25">
        <v>1</v>
      </c>
      <c r="X16" s="25">
        <v>1</v>
      </c>
      <c r="Y16" s="25">
        <v>3</v>
      </c>
      <c r="Z16" s="25">
        <v>3</v>
      </c>
      <c r="AA16" s="26">
        <v>3</v>
      </c>
      <c r="AB16" s="30">
        <v>0</v>
      </c>
      <c r="AC16" s="30">
        <v>2</v>
      </c>
      <c r="AD16" s="30">
        <v>1</v>
      </c>
      <c r="AE16" s="30">
        <v>2</v>
      </c>
      <c r="AF16" s="30">
        <v>2</v>
      </c>
      <c r="AG16" s="30">
        <v>2</v>
      </c>
      <c r="AH16" s="26">
        <f t="shared" si="1"/>
        <v>20</v>
      </c>
      <c r="AI16" s="26"/>
      <c r="AJ16" s="26">
        <v>1</v>
      </c>
      <c r="AK16" s="25">
        <v>1</v>
      </c>
      <c r="AL16" s="25">
        <v>1</v>
      </c>
      <c r="AM16" s="25">
        <v>1</v>
      </c>
      <c r="AN16" s="26">
        <v>1</v>
      </c>
      <c r="AO16" s="26">
        <v>0</v>
      </c>
      <c r="AP16" s="26">
        <v>0</v>
      </c>
      <c r="AQ16" s="26">
        <v>0</v>
      </c>
      <c r="AR16" s="26">
        <v>0</v>
      </c>
      <c r="AS16" s="26">
        <v>0</v>
      </c>
      <c r="AT16" s="26">
        <v>0</v>
      </c>
      <c r="AU16" s="26">
        <v>0</v>
      </c>
      <c r="AV16" s="26">
        <v>0</v>
      </c>
      <c r="AW16" s="26">
        <v>0</v>
      </c>
      <c r="AX16" s="26">
        <v>0</v>
      </c>
      <c r="AY16" s="26">
        <v>0</v>
      </c>
      <c r="AZ16" s="31">
        <v>0.80060000000000009</v>
      </c>
      <c r="BA16" s="31">
        <v>1.105</v>
      </c>
      <c r="BB16" s="31">
        <v>1.21</v>
      </c>
      <c r="BC16" s="31">
        <v>1.095</v>
      </c>
      <c r="BD16" s="31">
        <v>0.81500000000000006</v>
      </c>
      <c r="BE16" s="31">
        <v>0.313</v>
      </c>
      <c r="BF16" s="26">
        <v>4</v>
      </c>
      <c r="BG16" s="26">
        <v>3</v>
      </c>
      <c r="BH16" s="26">
        <v>2</v>
      </c>
      <c r="BI16" s="26">
        <v>0</v>
      </c>
      <c r="BJ16" s="29">
        <f t="shared" si="2"/>
        <v>19.3386</v>
      </c>
      <c r="BK16" s="26"/>
      <c r="BL16" s="25">
        <v>2</v>
      </c>
      <c r="BM16" s="25">
        <v>0</v>
      </c>
      <c r="BN16" s="25">
        <v>0</v>
      </c>
      <c r="BO16" s="25">
        <v>0</v>
      </c>
      <c r="BP16" s="24">
        <v>0</v>
      </c>
      <c r="BQ16" s="24">
        <v>0</v>
      </c>
      <c r="BR16" s="24">
        <v>0</v>
      </c>
      <c r="BS16" s="25">
        <v>0</v>
      </c>
      <c r="BT16" s="25">
        <v>0</v>
      </c>
      <c r="BU16" s="25">
        <v>0</v>
      </c>
      <c r="BV16" s="25">
        <v>0</v>
      </c>
      <c r="BW16" s="25">
        <v>0</v>
      </c>
      <c r="BX16" s="25">
        <v>0</v>
      </c>
      <c r="BY16" s="26">
        <f t="shared" si="3"/>
        <v>2</v>
      </c>
      <c r="BZ16" s="26">
        <f t="shared" si="4"/>
        <v>3</v>
      </c>
      <c r="CA16" s="26"/>
      <c r="CB16" s="28">
        <f t="shared" si="5"/>
        <v>2.6315789473684208</v>
      </c>
      <c r="CC16" s="28">
        <f t="shared" si="6"/>
        <v>4.166666666666667</v>
      </c>
      <c r="CD16" s="28">
        <f t="shared" si="7"/>
        <v>2.0356421052631579</v>
      </c>
      <c r="CE16" s="28">
        <f t="shared" si="8"/>
        <v>1.6666666666666665</v>
      </c>
      <c r="CF16" s="28">
        <f t="shared" si="9"/>
        <v>10.964912280701753</v>
      </c>
      <c r="CG16" s="28">
        <f t="shared" si="10"/>
        <v>22.32063711911357</v>
      </c>
      <c r="CH16" s="28">
        <f t="shared" si="11"/>
        <v>13.392382271468144</v>
      </c>
    </row>
    <row r="17" spans="1:86" s="21" customFormat="1" x14ac:dyDescent="0.55000000000000004">
      <c r="A17" s="26" t="s">
        <v>103</v>
      </c>
      <c r="B17" s="26" t="s">
        <v>104</v>
      </c>
      <c r="C17" s="27">
        <v>-25.168000103950849</v>
      </c>
      <c r="D17" s="27">
        <v>-68.507000004283626</v>
      </c>
      <c r="E17" s="26">
        <v>5706</v>
      </c>
      <c r="F17" s="26" t="s">
        <v>86</v>
      </c>
      <c r="G17" s="26">
        <v>1</v>
      </c>
      <c r="H17" s="26">
        <v>1</v>
      </c>
      <c r="I17" s="26">
        <v>0</v>
      </c>
      <c r="J17" s="26">
        <v>1</v>
      </c>
      <c r="K17" s="26">
        <v>1</v>
      </c>
      <c r="L17" s="26">
        <v>0</v>
      </c>
      <c r="M17" s="26">
        <v>0</v>
      </c>
      <c r="N17" s="26">
        <v>1</v>
      </c>
      <c r="O17" s="26">
        <v>1</v>
      </c>
      <c r="P17" s="26">
        <v>0</v>
      </c>
      <c r="Q17" s="26">
        <v>1</v>
      </c>
      <c r="R17" s="26">
        <v>1</v>
      </c>
      <c r="S17" s="26">
        <v>1</v>
      </c>
      <c r="T17" s="26">
        <f t="shared" si="0"/>
        <v>9</v>
      </c>
      <c r="U17" s="26"/>
      <c r="V17" s="25">
        <v>0</v>
      </c>
      <c r="W17" s="25">
        <v>1</v>
      </c>
      <c r="X17" s="26">
        <v>3</v>
      </c>
      <c r="Y17" s="26">
        <v>3</v>
      </c>
      <c r="Z17" s="26">
        <v>3</v>
      </c>
      <c r="AA17" s="26">
        <v>3</v>
      </c>
      <c r="AB17" s="26">
        <v>0</v>
      </c>
      <c r="AC17" s="26">
        <v>1</v>
      </c>
      <c r="AD17" s="26">
        <v>0</v>
      </c>
      <c r="AE17" s="26">
        <v>1</v>
      </c>
      <c r="AF17" s="26">
        <v>2</v>
      </c>
      <c r="AG17" s="26">
        <v>4</v>
      </c>
      <c r="AH17" s="26">
        <f t="shared" si="1"/>
        <v>21</v>
      </c>
      <c r="AI17" s="26"/>
      <c r="AJ17" s="26">
        <v>0</v>
      </c>
      <c r="AK17" s="26">
        <v>1</v>
      </c>
      <c r="AL17" s="26">
        <v>1</v>
      </c>
      <c r="AM17" s="26">
        <v>1</v>
      </c>
      <c r="AN17" s="26">
        <v>2</v>
      </c>
      <c r="AO17" s="26">
        <v>0</v>
      </c>
      <c r="AP17" s="26">
        <v>1</v>
      </c>
      <c r="AQ17" s="26">
        <v>0</v>
      </c>
      <c r="AR17" s="26">
        <v>0</v>
      </c>
      <c r="AS17" s="26">
        <v>0</v>
      </c>
      <c r="AT17" s="26">
        <v>1</v>
      </c>
      <c r="AU17" s="26">
        <v>1</v>
      </c>
      <c r="AV17" s="26">
        <v>1</v>
      </c>
      <c r="AW17" s="26">
        <v>1</v>
      </c>
      <c r="AX17" s="26">
        <v>1</v>
      </c>
      <c r="AY17" s="26">
        <v>1</v>
      </c>
      <c r="AZ17" s="28">
        <v>0.83400000000000007</v>
      </c>
      <c r="BA17" s="28">
        <v>1.1840000000000002</v>
      </c>
      <c r="BB17" s="28">
        <v>1.4849999999999999</v>
      </c>
      <c r="BC17" s="28">
        <v>1.0620000000000001</v>
      </c>
      <c r="BD17" s="28">
        <v>0.88700000000000001</v>
      </c>
      <c r="BE17" s="28">
        <v>0.28500000000000003</v>
      </c>
      <c r="BF17" s="26">
        <v>4</v>
      </c>
      <c r="BG17" s="26">
        <v>3</v>
      </c>
      <c r="BH17" s="26">
        <v>2</v>
      </c>
      <c r="BI17" s="26">
        <v>0</v>
      </c>
      <c r="BJ17" s="29">
        <f t="shared" si="2"/>
        <v>26.737000000000002</v>
      </c>
      <c r="BK17" s="26"/>
      <c r="BL17" s="24">
        <v>2</v>
      </c>
      <c r="BM17" s="24">
        <v>0</v>
      </c>
      <c r="BN17" s="24">
        <v>0</v>
      </c>
      <c r="BO17" s="24">
        <v>0</v>
      </c>
      <c r="BP17" s="24">
        <v>3</v>
      </c>
      <c r="BQ17" s="24">
        <v>1</v>
      </c>
      <c r="BR17" s="24">
        <v>0</v>
      </c>
      <c r="BS17" s="24">
        <v>0</v>
      </c>
      <c r="BT17" s="24">
        <v>0</v>
      </c>
      <c r="BU17" s="24">
        <v>0</v>
      </c>
      <c r="BV17" s="24">
        <v>1</v>
      </c>
      <c r="BW17" s="24">
        <v>0</v>
      </c>
      <c r="BX17" s="24">
        <v>0</v>
      </c>
      <c r="BY17" s="26">
        <f t="shared" si="3"/>
        <v>7</v>
      </c>
      <c r="BZ17" s="26">
        <f t="shared" si="4"/>
        <v>8</v>
      </c>
      <c r="CA17" s="26"/>
      <c r="CB17" s="28">
        <f t="shared" si="5"/>
        <v>4.7368421052631575</v>
      </c>
      <c r="CC17" s="28">
        <f t="shared" si="6"/>
        <v>4.375</v>
      </c>
      <c r="CD17" s="28">
        <f t="shared" si="7"/>
        <v>2.8144210526315794</v>
      </c>
      <c r="CE17" s="28">
        <f t="shared" si="8"/>
        <v>4.4444444444444446</v>
      </c>
      <c r="CF17" s="28">
        <f t="shared" si="9"/>
        <v>20.723684210526315</v>
      </c>
      <c r="CG17" s="28">
        <f t="shared" si="10"/>
        <v>58.32517313019391</v>
      </c>
      <c r="CH17" s="28">
        <f t="shared" si="11"/>
        <v>13.123163954293629</v>
      </c>
    </row>
    <row r="18" spans="1:86" s="21" customFormat="1" x14ac:dyDescent="0.55000000000000004">
      <c r="A18" s="26" t="s">
        <v>105</v>
      </c>
      <c r="B18" s="26" t="s">
        <v>99</v>
      </c>
      <c r="C18" s="28">
        <v>-21.888000000000002</v>
      </c>
      <c r="D18" s="28">
        <v>-68.391000000000005</v>
      </c>
      <c r="E18" s="26">
        <v>6145</v>
      </c>
      <c r="F18" s="26" t="s">
        <v>86</v>
      </c>
      <c r="G18" s="26">
        <v>1</v>
      </c>
      <c r="H18" s="26">
        <v>1</v>
      </c>
      <c r="I18" s="26">
        <v>0</v>
      </c>
      <c r="J18" s="26">
        <v>1</v>
      </c>
      <c r="K18" s="26">
        <v>1</v>
      </c>
      <c r="L18" s="26">
        <v>0</v>
      </c>
      <c r="M18" s="26">
        <v>0</v>
      </c>
      <c r="N18" s="26">
        <v>1</v>
      </c>
      <c r="O18" s="26">
        <v>1</v>
      </c>
      <c r="P18" s="26">
        <v>0</v>
      </c>
      <c r="Q18" s="26">
        <v>0</v>
      </c>
      <c r="R18" s="26">
        <v>0</v>
      </c>
      <c r="S18" s="26">
        <v>1</v>
      </c>
      <c r="T18" s="26">
        <f t="shared" si="0"/>
        <v>7</v>
      </c>
      <c r="U18" s="26"/>
      <c r="V18" s="25">
        <v>1</v>
      </c>
      <c r="W18" s="25">
        <v>1</v>
      </c>
      <c r="X18" s="25">
        <v>2</v>
      </c>
      <c r="Y18" s="25">
        <v>3</v>
      </c>
      <c r="Z18" s="25">
        <v>4</v>
      </c>
      <c r="AA18" s="26">
        <v>4</v>
      </c>
      <c r="AB18" s="30">
        <v>1</v>
      </c>
      <c r="AC18" s="30">
        <v>2</v>
      </c>
      <c r="AD18" s="30">
        <v>2</v>
      </c>
      <c r="AE18" s="30">
        <v>2</v>
      </c>
      <c r="AF18" s="30">
        <v>1</v>
      </c>
      <c r="AG18" s="30">
        <v>2</v>
      </c>
      <c r="AH18" s="26">
        <f t="shared" si="1"/>
        <v>25</v>
      </c>
      <c r="AI18" s="26"/>
      <c r="AJ18" s="26">
        <v>0</v>
      </c>
      <c r="AK18" s="25">
        <v>1</v>
      </c>
      <c r="AL18" s="25">
        <v>1</v>
      </c>
      <c r="AM18" s="25">
        <v>1</v>
      </c>
      <c r="AN18" s="26">
        <v>2</v>
      </c>
      <c r="AO18" s="26">
        <v>0</v>
      </c>
      <c r="AP18" s="26">
        <v>1</v>
      </c>
      <c r="AQ18" s="26">
        <v>0</v>
      </c>
      <c r="AR18" s="26">
        <v>0</v>
      </c>
      <c r="AS18" s="26">
        <v>0</v>
      </c>
      <c r="AT18" s="26">
        <v>1</v>
      </c>
      <c r="AU18" s="26">
        <v>1</v>
      </c>
      <c r="AV18" s="26">
        <v>1</v>
      </c>
      <c r="AW18" s="26">
        <v>1</v>
      </c>
      <c r="AX18" s="26">
        <v>1</v>
      </c>
      <c r="AY18" s="26">
        <v>1</v>
      </c>
      <c r="AZ18" s="31">
        <v>0.748</v>
      </c>
      <c r="BA18" s="31">
        <v>1.165</v>
      </c>
      <c r="BB18" s="31">
        <v>1.075</v>
      </c>
      <c r="BC18" s="31">
        <v>1.9500000000000002</v>
      </c>
      <c r="BD18" s="31">
        <v>0.69500000000000006</v>
      </c>
      <c r="BE18" s="31">
        <v>0.313</v>
      </c>
      <c r="BF18" s="26">
        <v>4</v>
      </c>
      <c r="BG18" s="26">
        <v>3</v>
      </c>
      <c r="BH18" s="26">
        <v>0</v>
      </c>
      <c r="BI18" s="26">
        <v>0</v>
      </c>
      <c r="BJ18" s="29">
        <f t="shared" si="2"/>
        <v>24.945999999999998</v>
      </c>
      <c r="BK18" s="26"/>
      <c r="BL18" s="26">
        <v>2</v>
      </c>
      <c r="BM18" s="26">
        <v>0</v>
      </c>
      <c r="BN18" s="26">
        <v>0</v>
      </c>
      <c r="BO18" s="26">
        <v>0</v>
      </c>
      <c r="BP18" s="26">
        <v>2</v>
      </c>
      <c r="BQ18" s="26">
        <v>1</v>
      </c>
      <c r="BR18" s="26">
        <v>0</v>
      </c>
      <c r="BS18" s="26">
        <v>0</v>
      </c>
      <c r="BT18" s="26">
        <v>0</v>
      </c>
      <c r="BU18" s="26">
        <v>0</v>
      </c>
      <c r="BV18" s="26">
        <v>1</v>
      </c>
      <c r="BW18" s="26">
        <v>0</v>
      </c>
      <c r="BX18" s="26">
        <v>0</v>
      </c>
      <c r="BY18" s="26">
        <f t="shared" si="3"/>
        <v>6</v>
      </c>
      <c r="BZ18" s="26">
        <f t="shared" si="4"/>
        <v>7</v>
      </c>
      <c r="CA18" s="26"/>
      <c r="CB18" s="28">
        <f t="shared" si="5"/>
        <v>3.6842105263157894</v>
      </c>
      <c r="CC18" s="28">
        <f t="shared" si="6"/>
        <v>5.2083333333333339</v>
      </c>
      <c r="CD18" s="28">
        <f t="shared" si="7"/>
        <v>2.6258947368421048</v>
      </c>
      <c r="CE18" s="28">
        <f t="shared" si="8"/>
        <v>3.8888888888888888</v>
      </c>
      <c r="CF18" s="28">
        <f t="shared" si="9"/>
        <v>19.188596491228072</v>
      </c>
      <c r="CG18" s="28">
        <f t="shared" si="10"/>
        <v>50.387234533702674</v>
      </c>
      <c r="CH18" s="28">
        <f t="shared" si="11"/>
        <v>12.956717451523545</v>
      </c>
    </row>
    <row r="19" spans="1:86" s="21" customFormat="1" x14ac:dyDescent="0.55000000000000004">
      <c r="A19" s="26" t="s">
        <v>106</v>
      </c>
      <c r="B19" s="26" t="s">
        <v>99</v>
      </c>
      <c r="C19" s="28">
        <v>-23.37</v>
      </c>
      <c r="D19" s="28">
        <v>-67.73</v>
      </c>
      <c r="E19" s="26">
        <v>5592</v>
      </c>
      <c r="F19" s="26" t="s">
        <v>86</v>
      </c>
      <c r="G19" s="26">
        <v>1</v>
      </c>
      <c r="H19" s="26">
        <v>2</v>
      </c>
      <c r="I19" s="26">
        <v>4</v>
      </c>
      <c r="J19" s="26">
        <v>1</v>
      </c>
      <c r="K19" s="26">
        <v>1</v>
      </c>
      <c r="L19" s="26">
        <v>1</v>
      </c>
      <c r="M19" s="26">
        <v>0</v>
      </c>
      <c r="N19" s="26">
        <v>1</v>
      </c>
      <c r="O19" s="26">
        <v>1</v>
      </c>
      <c r="P19" s="26">
        <v>0</v>
      </c>
      <c r="Q19" s="26">
        <v>1</v>
      </c>
      <c r="R19" s="26">
        <v>1</v>
      </c>
      <c r="S19" s="26">
        <v>1</v>
      </c>
      <c r="T19" s="26">
        <f t="shared" si="0"/>
        <v>15</v>
      </c>
      <c r="U19" s="26"/>
      <c r="V19" s="25">
        <v>0</v>
      </c>
      <c r="W19" s="25">
        <v>1</v>
      </c>
      <c r="X19" s="25">
        <v>1</v>
      </c>
      <c r="Y19" s="25">
        <v>2</v>
      </c>
      <c r="Z19" s="25">
        <v>3</v>
      </c>
      <c r="AA19" s="26">
        <v>4</v>
      </c>
      <c r="AB19" s="30">
        <v>1</v>
      </c>
      <c r="AC19" s="30">
        <v>1</v>
      </c>
      <c r="AD19" s="30">
        <v>3</v>
      </c>
      <c r="AE19" s="30">
        <v>1</v>
      </c>
      <c r="AF19" s="30">
        <v>2</v>
      </c>
      <c r="AG19" s="30">
        <v>2</v>
      </c>
      <c r="AH19" s="26">
        <f t="shared" si="1"/>
        <v>21</v>
      </c>
      <c r="AI19" s="26"/>
      <c r="AJ19" s="26">
        <v>0</v>
      </c>
      <c r="AK19" s="25">
        <v>1</v>
      </c>
      <c r="AL19" s="25">
        <v>1</v>
      </c>
      <c r="AM19" s="25">
        <v>1</v>
      </c>
      <c r="AN19" s="26">
        <v>2</v>
      </c>
      <c r="AO19" s="26">
        <v>0</v>
      </c>
      <c r="AP19" s="26">
        <v>1</v>
      </c>
      <c r="AQ19" s="26">
        <v>1</v>
      </c>
      <c r="AR19" s="26">
        <v>1</v>
      </c>
      <c r="AS19" s="26">
        <v>0</v>
      </c>
      <c r="AT19" s="26">
        <v>0</v>
      </c>
      <c r="AU19" s="26">
        <v>0</v>
      </c>
      <c r="AV19" s="26">
        <v>0</v>
      </c>
      <c r="AW19" s="26">
        <v>0</v>
      </c>
      <c r="AX19" s="26">
        <v>0</v>
      </c>
      <c r="AY19" s="26">
        <v>0</v>
      </c>
      <c r="AZ19" s="31">
        <v>0.86499999999999999</v>
      </c>
      <c r="BA19" s="31">
        <v>1.073</v>
      </c>
      <c r="BB19" s="31">
        <v>1.3460000000000001</v>
      </c>
      <c r="BC19" s="31">
        <v>0.95</v>
      </c>
      <c r="BD19" s="31">
        <v>0.85599999999999998</v>
      </c>
      <c r="BE19" s="31">
        <v>0.313</v>
      </c>
      <c r="BF19" s="26">
        <v>4</v>
      </c>
      <c r="BG19" s="26">
        <v>3</v>
      </c>
      <c r="BH19" s="26">
        <v>0</v>
      </c>
      <c r="BI19" s="26">
        <v>0</v>
      </c>
      <c r="BJ19" s="29">
        <f t="shared" si="2"/>
        <v>20.402999999999999</v>
      </c>
      <c r="BK19" s="26"/>
      <c r="BL19" s="26">
        <v>2</v>
      </c>
      <c r="BM19" s="26">
        <v>0</v>
      </c>
      <c r="BN19" s="26">
        <v>0</v>
      </c>
      <c r="BO19" s="26">
        <v>0</v>
      </c>
      <c r="BP19" s="26">
        <v>3</v>
      </c>
      <c r="BQ19" s="26">
        <v>1</v>
      </c>
      <c r="BR19" s="26">
        <v>0</v>
      </c>
      <c r="BS19" s="26">
        <v>0</v>
      </c>
      <c r="BT19" s="26">
        <v>1</v>
      </c>
      <c r="BU19" s="26">
        <v>1</v>
      </c>
      <c r="BV19" s="26">
        <v>1</v>
      </c>
      <c r="BW19" s="26">
        <v>0</v>
      </c>
      <c r="BX19" s="26">
        <v>1</v>
      </c>
      <c r="BY19" s="26">
        <f t="shared" si="3"/>
        <v>10</v>
      </c>
      <c r="BZ19" s="26">
        <f t="shared" si="4"/>
        <v>11</v>
      </c>
      <c r="CA19" s="26"/>
      <c r="CB19" s="28">
        <f t="shared" si="5"/>
        <v>7.8947368421052637</v>
      </c>
      <c r="CC19" s="28">
        <f t="shared" si="6"/>
        <v>4.375</v>
      </c>
      <c r="CD19" s="28">
        <f t="shared" si="7"/>
        <v>2.1476842105263154</v>
      </c>
      <c r="CE19" s="28">
        <f t="shared" si="8"/>
        <v>6.1111111111111116</v>
      </c>
      <c r="CF19" s="28">
        <f t="shared" si="9"/>
        <v>34.539473684210527</v>
      </c>
      <c r="CG19" s="28">
        <f t="shared" si="10"/>
        <v>74.179882271468131</v>
      </c>
      <c r="CH19" s="28">
        <f t="shared" si="11"/>
        <v>12.138526189876602</v>
      </c>
    </row>
    <row r="20" spans="1:86" s="21" customFormat="1" x14ac:dyDescent="0.55000000000000004">
      <c r="A20" s="26" t="s">
        <v>107</v>
      </c>
      <c r="B20" s="26" t="s">
        <v>85</v>
      </c>
      <c r="C20" s="28">
        <v>-16.294</v>
      </c>
      <c r="D20" s="28">
        <v>-71.409000000000006</v>
      </c>
      <c r="E20" s="26">
        <v>5822</v>
      </c>
      <c r="F20" s="26" t="s">
        <v>86</v>
      </c>
      <c r="G20" s="26">
        <v>1</v>
      </c>
      <c r="H20" s="26">
        <v>3</v>
      </c>
      <c r="I20" s="26">
        <v>0</v>
      </c>
      <c r="J20" s="26">
        <v>1</v>
      </c>
      <c r="K20" s="26">
        <v>0</v>
      </c>
      <c r="L20" s="26">
        <v>1</v>
      </c>
      <c r="M20" s="26">
        <v>0</v>
      </c>
      <c r="N20" s="26">
        <v>1</v>
      </c>
      <c r="O20" s="26">
        <v>1</v>
      </c>
      <c r="P20" s="26">
        <v>0</v>
      </c>
      <c r="Q20" s="26">
        <v>1</v>
      </c>
      <c r="R20" s="26">
        <v>0</v>
      </c>
      <c r="S20" s="26">
        <v>1</v>
      </c>
      <c r="T20" s="26">
        <f t="shared" si="0"/>
        <v>10</v>
      </c>
      <c r="U20" s="26"/>
      <c r="V20" s="25">
        <v>1</v>
      </c>
      <c r="W20" s="25">
        <v>3</v>
      </c>
      <c r="X20" s="25">
        <v>4</v>
      </c>
      <c r="Y20" s="25">
        <v>4</v>
      </c>
      <c r="Z20" s="25">
        <v>4</v>
      </c>
      <c r="AA20" s="26">
        <v>4</v>
      </c>
      <c r="AB20" s="30">
        <v>4</v>
      </c>
      <c r="AC20" s="30">
        <v>4</v>
      </c>
      <c r="AD20" s="30">
        <v>3</v>
      </c>
      <c r="AE20" s="30">
        <v>2</v>
      </c>
      <c r="AF20" s="30">
        <v>3</v>
      </c>
      <c r="AG20" s="30">
        <v>4</v>
      </c>
      <c r="AH20" s="26">
        <f t="shared" si="1"/>
        <v>40</v>
      </c>
      <c r="AI20" s="26"/>
      <c r="AJ20" s="25">
        <v>1</v>
      </c>
      <c r="AK20" s="25">
        <v>1</v>
      </c>
      <c r="AL20" s="25">
        <v>1</v>
      </c>
      <c r="AM20" s="25">
        <v>1</v>
      </c>
      <c r="AN20" s="26">
        <v>0</v>
      </c>
      <c r="AO20" s="26">
        <v>0</v>
      </c>
      <c r="AP20" s="26">
        <v>0</v>
      </c>
      <c r="AQ20" s="26">
        <v>0</v>
      </c>
      <c r="AR20" s="26">
        <v>0</v>
      </c>
      <c r="AS20" s="26">
        <v>0</v>
      </c>
      <c r="AT20" s="26">
        <v>0</v>
      </c>
      <c r="AU20" s="26">
        <v>0</v>
      </c>
      <c r="AV20" s="26">
        <v>0</v>
      </c>
      <c r="AW20" s="26">
        <v>0</v>
      </c>
      <c r="AX20" s="26">
        <v>0</v>
      </c>
      <c r="AY20" s="26">
        <v>0</v>
      </c>
      <c r="AZ20" s="31">
        <v>0.78700000000000003</v>
      </c>
      <c r="BA20" s="31">
        <v>1.2429999999999999</v>
      </c>
      <c r="BB20" s="31">
        <v>1.1700000000000002</v>
      </c>
      <c r="BC20" s="31">
        <v>5.9779999999999998</v>
      </c>
      <c r="BD20" s="31">
        <v>0.34</v>
      </c>
      <c r="BE20" s="31">
        <v>0.71699999999999997</v>
      </c>
      <c r="BF20" s="26">
        <v>4</v>
      </c>
      <c r="BG20" s="26">
        <v>3</v>
      </c>
      <c r="BH20" s="26">
        <v>0</v>
      </c>
      <c r="BI20" s="26">
        <v>0</v>
      </c>
      <c r="BJ20" s="29">
        <f t="shared" si="2"/>
        <v>21.234999999999999</v>
      </c>
      <c r="BK20" s="26"/>
      <c r="BL20" s="26">
        <v>2</v>
      </c>
      <c r="BM20" s="26">
        <v>0</v>
      </c>
      <c r="BN20" s="26">
        <v>1</v>
      </c>
      <c r="BO20" s="26">
        <v>1</v>
      </c>
      <c r="BP20" s="26">
        <v>4</v>
      </c>
      <c r="BQ20" s="26">
        <v>1</v>
      </c>
      <c r="BR20" s="26">
        <v>0</v>
      </c>
      <c r="BS20" s="26">
        <v>1</v>
      </c>
      <c r="BT20" s="26">
        <v>1</v>
      </c>
      <c r="BU20" s="26">
        <v>1</v>
      </c>
      <c r="BV20" s="26">
        <v>1</v>
      </c>
      <c r="BW20" s="26">
        <v>0</v>
      </c>
      <c r="BX20" s="26">
        <v>1</v>
      </c>
      <c r="BY20" s="26">
        <f t="shared" si="3"/>
        <v>14</v>
      </c>
      <c r="BZ20" s="26">
        <f t="shared" si="4"/>
        <v>15</v>
      </c>
      <c r="CA20" s="26"/>
      <c r="CB20" s="28">
        <f t="shared" si="5"/>
        <v>5.2631578947368416</v>
      </c>
      <c r="CC20" s="28">
        <f t="shared" si="6"/>
        <v>8.3333333333333339</v>
      </c>
      <c r="CD20" s="28">
        <f t="shared" si="7"/>
        <v>2.2352631578947371</v>
      </c>
      <c r="CE20" s="28">
        <f t="shared" si="8"/>
        <v>8.3333333333333339</v>
      </c>
      <c r="CF20" s="28">
        <f t="shared" si="9"/>
        <v>43.859649122807014</v>
      </c>
      <c r="CG20" s="28">
        <f t="shared" si="10"/>
        <v>98.037857802400737</v>
      </c>
      <c r="CH20" s="28">
        <f t="shared" si="11"/>
        <v>11.764542936288088</v>
      </c>
    </row>
    <row r="21" spans="1:86" s="21" customFormat="1" x14ac:dyDescent="0.55000000000000004">
      <c r="A21" s="26" t="s">
        <v>108</v>
      </c>
      <c r="B21" s="26" t="s">
        <v>104</v>
      </c>
      <c r="C21" s="28">
        <v>-24.72</v>
      </c>
      <c r="D21" s="28">
        <v>-68.53</v>
      </c>
      <c r="E21" s="26">
        <v>6739</v>
      </c>
      <c r="F21" s="26" t="s">
        <v>86</v>
      </c>
      <c r="G21" s="26">
        <v>1</v>
      </c>
      <c r="H21" s="26">
        <v>1</v>
      </c>
      <c r="I21" s="26">
        <v>0</v>
      </c>
      <c r="J21" s="26">
        <v>0</v>
      </c>
      <c r="K21" s="26">
        <v>1</v>
      </c>
      <c r="L21" s="26">
        <v>0</v>
      </c>
      <c r="M21" s="26">
        <v>0</v>
      </c>
      <c r="N21" s="26">
        <v>0</v>
      </c>
      <c r="O21" s="26">
        <v>1</v>
      </c>
      <c r="P21" s="26">
        <v>1</v>
      </c>
      <c r="Q21" s="26">
        <v>0</v>
      </c>
      <c r="R21" s="26">
        <v>0</v>
      </c>
      <c r="S21" s="26">
        <v>0</v>
      </c>
      <c r="T21" s="26">
        <f t="shared" si="0"/>
        <v>5</v>
      </c>
      <c r="U21" s="26"/>
      <c r="V21" s="25">
        <v>0</v>
      </c>
      <c r="W21" s="25">
        <v>1</v>
      </c>
      <c r="X21" s="25">
        <v>1</v>
      </c>
      <c r="Y21" s="25">
        <v>2</v>
      </c>
      <c r="Z21" s="25">
        <v>3</v>
      </c>
      <c r="AA21" s="26">
        <v>2</v>
      </c>
      <c r="AB21" s="30">
        <v>1</v>
      </c>
      <c r="AC21" s="30">
        <v>1</v>
      </c>
      <c r="AD21" s="30">
        <v>1</v>
      </c>
      <c r="AE21" s="30">
        <v>1</v>
      </c>
      <c r="AF21" s="30">
        <v>0</v>
      </c>
      <c r="AG21" s="30">
        <v>4</v>
      </c>
      <c r="AH21" s="26">
        <f t="shared" si="1"/>
        <v>17</v>
      </c>
      <c r="AI21" s="26"/>
      <c r="AJ21" s="26">
        <v>0</v>
      </c>
      <c r="AK21" s="25">
        <v>1</v>
      </c>
      <c r="AL21" s="25">
        <v>1</v>
      </c>
      <c r="AM21" s="25">
        <v>1</v>
      </c>
      <c r="AN21" s="26">
        <v>1</v>
      </c>
      <c r="AO21" s="26">
        <v>0</v>
      </c>
      <c r="AP21" s="26">
        <v>1</v>
      </c>
      <c r="AQ21" s="26">
        <v>0</v>
      </c>
      <c r="AR21" s="26">
        <v>0</v>
      </c>
      <c r="AS21" s="26">
        <v>0</v>
      </c>
      <c r="AT21" s="26">
        <v>0</v>
      </c>
      <c r="AU21" s="26">
        <v>0</v>
      </c>
      <c r="AV21" s="26">
        <v>0</v>
      </c>
      <c r="AW21" s="26">
        <v>0</v>
      </c>
      <c r="AX21" s="26">
        <v>0</v>
      </c>
      <c r="AY21" s="26">
        <v>0</v>
      </c>
      <c r="AZ21" s="31">
        <v>0.83400000000000007</v>
      </c>
      <c r="BA21" s="31">
        <v>1.1840000000000002</v>
      </c>
      <c r="BB21" s="31">
        <v>1.4849999999999999</v>
      </c>
      <c r="BC21" s="31">
        <v>1.0620000000000001</v>
      </c>
      <c r="BD21" s="31">
        <v>0.88700000000000001</v>
      </c>
      <c r="BE21" s="31">
        <v>0.28500000000000003</v>
      </c>
      <c r="BF21" s="26">
        <v>4</v>
      </c>
      <c r="BG21" s="26">
        <v>3</v>
      </c>
      <c r="BH21" s="26">
        <v>2</v>
      </c>
      <c r="BI21" s="26">
        <v>0</v>
      </c>
      <c r="BJ21" s="29">
        <f t="shared" si="2"/>
        <v>19.737000000000002</v>
      </c>
      <c r="BK21" s="26"/>
      <c r="BL21" s="26">
        <v>2</v>
      </c>
      <c r="BM21" s="26">
        <v>0</v>
      </c>
      <c r="BN21" s="26">
        <v>0</v>
      </c>
      <c r="BO21" s="26">
        <v>0</v>
      </c>
      <c r="BP21" s="26">
        <v>0</v>
      </c>
      <c r="BQ21" s="26">
        <v>0</v>
      </c>
      <c r="BR21" s="26">
        <v>0</v>
      </c>
      <c r="BS21" s="26">
        <v>0</v>
      </c>
      <c r="BT21" s="26">
        <v>0</v>
      </c>
      <c r="BU21" s="26">
        <v>0</v>
      </c>
      <c r="BV21" s="26">
        <v>0</v>
      </c>
      <c r="BW21" s="26">
        <v>0</v>
      </c>
      <c r="BX21" s="26">
        <v>0</v>
      </c>
      <c r="BY21" s="26">
        <f t="shared" si="3"/>
        <v>2</v>
      </c>
      <c r="BZ21" s="26">
        <f t="shared" si="4"/>
        <v>3</v>
      </c>
      <c r="CA21" s="26"/>
      <c r="CB21" s="28">
        <f t="shared" si="5"/>
        <v>2.6315789473684208</v>
      </c>
      <c r="CC21" s="28">
        <f t="shared" si="6"/>
        <v>3.541666666666667</v>
      </c>
      <c r="CD21" s="28">
        <f t="shared" si="7"/>
        <v>2.077578947368421</v>
      </c>
      <c r="CE21" s="28">
        <f t="shared" si="8"/>
        <v>1.6666666666666665</v>
      </c>
      <c r="CF21" s="28">
        <f t="shared" si="9"/>
        <v>9.3201754385964914</v>
      </c>
      <c r="CG21" s="28">
        <f t="shared" si="10"/>
        <v>19.36340027700831</v>
      </c>
      <c r="CH21" s="28">
        <f t="shared" si="11"/>
        <v>11.618040166204986</v>
      </c>
    </row>
    <row r="22" spans="1:86" s="21" customFormat="1" x14ac:dyDescent="0.55000000000000004">
      <c r="A22" s="26" t="s">
        <v>109</v>
      </c>
      <c r="B22" s="26" t="s">
        <v>99</v>
      </c>
      <c r="C22" s="28">
        <v>-19.149999999999999</v>
      </c>
      <c r="D22" s="28">
        <v>-68.83</v>
      </c>
      <c r="E22" s="26">
        <v>5501</v>
      </c>
      <c r="F22" s="26" t="s">
        <v>110</v>
      </c>
      <c r="G22" s="26">
        <v>1</v>
      </c>
      <c r="H22" s="26">
        <v>1</v>
      </c>
      <c r="I22" s="26">
        <v>0</v>
      </c>
      <c r="J22" s="26">
        <v>1</v>
      </c>
      <c r="K22" s="26">
        <v>1</v>
      </c>
      <c r="L22" s="26">
        <v>0</v>
      </c>
      <c r="M22" s="26">
        <v>0</v>
      </c>
      <c r="N22" s="26">
        <v>1</v>
      </c>
      <c r="O22" s="26">
        <v>1</v>
      </c>
      <c r="P22" s="26">
        <v>0</v>
      </c>
      <c r="Q22" s="26">
        <v>1</v>
      </c>
      <c r="R22" s="26">
        <v>0</v>
      </c>
      <c r="S22" s="26">
        <v>1</v>
      </c>
      <c r="T22" s="26">
        <f t="shared" si="0"/>
        <v>8</v>
      </c>
      <c r="U22" s="26"/>
      <c r="V22" s="25">
        <v>0</v>
      </c>
      <c r="W22" s="25">
        <v>1</v>
      </c>
      <c r="X22" s="25">
        <v>2</v>
      </c>
      <c r="Y22" s="25">
        <v>2</v>
      </c>
      <c r="Z22" s="25">
        <v>3</v>
      </c>
      <c r="AA22" s="26">
        <v>4</v>
      </c>
      <c r="AB22" s="30">
        <v>0</v>
      </c>
      <c r="AC22" s="30">
        <v>1</v>
      </c>
      <c r="AD22" s="30">
        <v>3</v>
      </c>
      <c r="AE22" s="30">
        <v>2</v>
      </c>
      <c r="AF22" s="30">
        <v>3</v>
      </c>
      <c r="AG22" s="30">
        <v>4</v>
      </c>
      <c r="AH22" s="26">
        <f t="shared" si="1"/>
        <v>25</v>
      </c>
      <c r="AI22" s="26"/>
      <c r="AJ22" s="26">
        <v>1</v>
      </c>
      <c r="AK22" s="25">
        <v>1</v>
      </c>
      <c r="AL22" s="25">
        <v>1</v>
      </c>
      <c r="AM22" s="25">
        <v>1</v>
      </c>
      <c r="AN22" s="26">
        <v>2</v>
      </c>
      <c r="AO22" s="26">
        <v>0</v>
      </c>
      <c r="AP22" s="26">
        <v>1</v>
      </c>
      <c r="AQ22" s="26">
        <v>1</v>
      </c>
      <c r="AR22" s="26">
        <v>1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6">
        <v>0</v>
      </c>
      <c r="AZ22" s="31">
        <v>0.754</v>
      </c>
      <c r="BA22" s="31">
        <v>1.36</v>
      </c>
      <c r="BB22" s="31">
        <v>1.85</v>
      </c>
      <c r="BC22" s="31">
        <v>3.05</v>
      </c>
      <c r="BD22" s="31">
        <v>0.76500000000000001</v>
      </c>
      <c r="BE22" s="31">
        <v>0.313</v>
      </c>
      <c r="BF22" s="26">
        <v>4</v>
      </c>
      <c r="BG22" s="26">
        <v>3</v>
      </c>
      <c r="BH22" s="26">
        <v>0</v>
      </c>
      <c r="BI22" s="26">
        <v>0</v>
      </c>
      <c r="BJ22" s="29">
        <f t="shared" si="2"/>
        <v>24.091999999999999</v>
      </c>
      <c r="BK22" s="26"/>
      <c r="BL22" s="26">
        <v>2</v>
      </c>
      <c r="BM22" s="26">
        <v>0</v>
      </c>
      <c r="BN22" s="26">
        <v>0</v>
      </c>
      <c r="BO22" s="26">
        <v>0</v>
      </c>
      <c r="BP22" s="26">
        <v>3</v>
      </c>
      <c r="BQ22" s="26">
        <v>1</v>
      </c>
      <c r="BR22" s="26">
        <v>0</v>
      </c>
      <c r="BS22" s="26">
        <v>0</v>
      </c>
      <c r="BT22" s="26">
        <v>0</v>
      </c>
      <c r="BU22" s="26">
        <v>0</v>
      </c>
      <c r="BV22" s="26">
        <v>1</v>
      </c>
      <c r="BW22" s="26">
        <v>0</v>
      </c>
      <c r="BX22" s="26">
        <v>1</v>
      </c>
      <c r="BY22" s="26">
        <f t="shared" si="3"/>
        <v>8</v>
      </c>
      <c r="BZ22" s="26">
        <f t="shared" si="4"/>
        <v>9</v>
      </c>
      <c r="CA22" s="26"/>
      <c r="CB22" s="28">
        <f t="shared" si="5"/>
        <v>4.2105263157894735</v>
      </c>
      <c r="CC22" s="28">
        <f t="shared" si="6"/>
        <v>5.2083333333333339</v>
      </c>
      <c r="CD22" s="28">
        <f t="shared" si="7"/>
        <v>2.536</v>
      </c>
      <c r="CE22" s="28">
        <f t="shared" si="8"/>
        <v>5</v>
      </c>
      <c r="CF22" s="28">
        <f t="shared" si="9"/>
        <v>21.92982456140351</v>
      </c>
      <c r="CG22" s="28">
        <f t="shared" si="10"/>
        <v>55.614035087719301</v>
      </c>
      <c r="CH22" s="28">
        <f t="shared" si="11"/>
        <v>11.12280701754386</v>
      </c>
    </row>
    <row r="23" spans="1:86" s="21" customFormat="1" x14ac:dyDescent="0.55000000000000004">
      <c r="A23" s="26" t="s">
        <v>111</v>
      </c>
      <c r="B23" s="26" t="s">
        <v>93</v>
      </c>
      <c r="C23" s="28">
        <v>-20.73</v>
      </c>
      <c r="D23" s="28">
        <v>-68.55</v>
      </c>
      <c r="E23" s="26">
        <v>5165</v>
      </c>
      <c r="F23" s="26" t="s">
        <v>86</v>
      </c>
      <c r="G23" s="26">
        <v>1</v>
      </c>
      <c r="H23" s="26">
        <v>1</v>
      </c>
      <c r="I23" s="26">
        <v>0</v>
      </c>
      <c r="J23" s="26">
        <v>1</v>
      </c>
      <c r="K23" s="26">
        <v>0</v>
      </c>
      <c r="L23" s="26">
        <v>0</v>
      </c>
      <c r="M23" s="26">
        <v>0</v>
      </c>
      <c r="N23" s="26">
        <v>1</v>
      </c>
      <c r="O23" s="26">
        <v>1</v>
      </c>
      <c r="P23" s="26">
        <v>0</v>
      </c>
      <c r="Q23" s="26">
        <v>1</v>
      </c>
      <c r="R23" s="26">
        <v>0</v>
      </c>
      <c r="S23" s="26">
        <v>1</v>
      </c>
      <c r="T23" s="26">
        <f t="shared" si="0"/>
        <v>7</v>
      </c>
      <c r="U23" s="26"/>
      <c r="V23" s="25">
        <v>1</v>
      </c>
      <c r="W23" s="25">
        <v>1</v>
      </c>
      <c r="X23" s="25">
        <v>1</v>
      </c>
      <c r="Y23" s="25">
        <v>2</v>
      </c>
      <c r="Z23" s="25">
        <v>4</v>
      </c>
      <c r="AA23" s="26">
        <v>3</v>
      </c>
      <c r="AB23" s="30">
        <v>4</v>
      </c>
      <c r="AC23" s="30">
        <v>2</v>
      </c>
      <c r="AD23" s="30">
        <v>2</v>
      </c>
      <c r="AE23" s="30">
        <v>1</v>
      </c>
      <c r="AF23" s="30">
        <v>1</v>
      </c>
      <c r="AG23" s="30">
        <v>2</v>
      </c>
      <c r="AH23" s="26">
        <f t="shared" si="1"/>
        <v>24</v>
      </c>
      <c r="AI23" s="26"/>
      <c r="AJ23" s="25">
        <v>0</v>
      </c>
      <c r="AK23" s="25">
        <v>1</v>
      </c>
      <c r="AL23" s="25">
        <v>1</v>
      </c>
      <c r="AM23" s="25">
        <v>1</v>
      </c>
      <c r="AN23" s="26">
        <v>1</v>
      </c>
      <c r="AO23" s="26">
        <v>0</v>
      </c>
      <c r="AP23" s="26">
        <v>0</v>
      </c>
      <c r="AQ23" s="26">
        <v>0</v>
      </c>
      <c r="AR23" s="26">
        <v>0</v>
      </c>
      <c r="AS23" s="26">
        <v>0</v>
      </c>
      <c r="AT23" s="26">
        <v>0</v>
      </c>
      <c r="AU23" s="26">
        <v>0</v>
      </c>
      <c r="AV23" s="26">
        <v>0</v>
      </c>
      <c r="AW23" s="26">
        <v>0</v>
      </c>
      <c r="AX23" s="26">
        <v>0</v>
      </c>
      <c r="AY23" s="26">
        <v>0</v>
      </c>
      <c r="AZ23" s="31">
        <v>0.74849999999999994</v>
      </c>
      <c r="BA23" s="31">
        <v>1.165</v>
      </c>
      <c r="BB23" s="31">
        <v>1.075</v>
      </c>
      <c r="BC23" s="31">
        <v>1.9500000000000002</v>
      </c>
      <c r="BD23" s="31">
        <v>0.69500000000000006</v>
      </c>
      <c r="BE23" s="31">
        <v>0.313</v>
      </c>
      <c r="BF23" s="26">
        <v>4</v>
      </c>
      <c r="BG23" s="26">
        <v>3</v>
      </c>
      <c r="BH23" s="26">
        <v>0</v>
      </c>
      <c r="BI23" s="26">
        <v>0</v>
      </c>
      <c r="BJ23" s="29">
        <f t="shared" si="2"/>
        <v>16.9465</v>
      </c>
      <c r="BK23" s="26"/>
      <c r="BL23" s="26">
        <v>2</v>
      </c>
      <c r="BM23" s="26">
        <v>0</v>
      </c>
      <c r="BN23" s="26">
        <v>0</v>
      </c>
      <c r="BO23" s="26">
        <v>0</v>
      </c>
      <c r="BP23" s="26">
        <v>2</v>
      </c>
      <c r="BQ23" s="26">
        <v>1</v>
      </c>
      <c r="BR23" s="26">
        <v>0</v>
      </c>
      <c r="BS23" s="26">
        <v>0</v>
      </c>
      <c r="BT23" s="26">
        <v>0</v>
      </c>
      <c r="BU23" s="26">
        <v>0</v>
      </c>
      <c r="BV23" s="26">
        <v>1</v>
      </c>
      <c r="BW23" s="26">
        <v>0</v>
      </c>
      <c r="BX23" s="26">
        <v>1</v>
      </c>
      <c r="BY23" s="26">
        <f t="shared" si="3"/>
        <v>7</v>
      </c>
      <c r="BZ23" s="26">
        <f t="shared" si="4"/>
        <v>8</v>
      </c>
      <c r="CA23" s="26"/>
      <c r="CB23" s="28">
        <f t="shared" si="5"/>
        <v>3.6842105263157894</v>
      </c>
      <c r="CC23" s="28">
        <f t="shared" si="6"/>
        <v>5</v>
      </c>
      <c r="CD23" s="28">
        <f t="shared" si="7"/>
        <v>1.7838421052631579</v>
      </c>
      <c r="CE23" s="28">
        <f t="shared" si="8"/>
        <v>4.4444444444444446</v>
      </c>
      <c r="CF23" s="28">
        <f t="shared" si="9"/>
        <v>18.421052631578945</v>
      </c>
      <c r="CG23" s="28">
        <f t="shared" si="10"/>
        <v>32.860249307479222</v>
      </c>
      <c r="CH23" s="28">
        <f t="shared" si="11"/>
        <v>7.3935560941828244</v>
      </c>
    </row>
    <row r="24" spans="1:86" x14ac:dyDescent="0.55000000000000004">
      <c r="BL24" s="22"/>
      <c r="BM24" s="23"/>
      <c r="BN24" s="23"/>
      <c r="BO24" s="23"/>
      <c r="BP24" s="22"/>
      <c r="BQ24" s="22"/>
      <c r="BR24" s="23"/>
      <c r="BS24" s="23"/>
      <c r="BT24" s="23"/>
      <c r="BU24" s="23"/>
      <c r="BV24" s="23"/>
      <c r="BW24" s="23"/>
      <c r="BX24" s="23"/>
    </row>
  </sheetData>
  <sortState xmlns:xlrd2="http://schemas.microsoft.com/office/spreadsheetml/2017/richdata2" ref="A5:CH23">
    <sortCondition descending="1" ref="CH5:CH23"/>
  </sortState>
  <mergeCells count="68">
    <mergeCell ref="CD3:CD4"/>
    <mergeCell ref="CE3:CE4"/>
    <mergeCell ref="CF3:CF4"/>
    <mergeCell ref="CG3:CG4"/>
    <mergeCell ref="CH3:CH4"/>
    <mergeCell ref="CC3:CC4"/>
    <mergeCell ref="BQ3:BQ4"/>
    <mergeCell ref="BR3:BR4"/>
    <mergeCell ref="BS3:BS4"/>
    <mergeCell ref="BT3:BT4"/>
    <mergeCell ref="BU3:BU4"/>
    <mergeCell ref="BV3:BV4"/>
    <mergeCell ref="BW3:BW4"/>
    <mergeCell ref="BX3:BX4"/>
    <mergeCell ref="BY3:BY4"/>
    <mergeCell ref="BZ3:BZ4"/>
    <mergeCell ref="CB3:CB4"/>
    <mergeCell ref="BP3:BP4"/>
    <mergeCell ref="AZ3:BA3"/>
    <mergeCell ref="BB3:BB4"/>
    <mergeCell ref="BC3:BC4"/>
    <mergeCell ref="BD3:BD4"/>
    <mergeCell ref="BE3:BE4"/>
    <mergeCell ref="BF3:BI3"/>
    <mergeCell ref="BJ3:BJ4"/>
    <mergeCell ref="BL3:BL4"/>
    <mergeCell ref="BM3:BM4"/>
    <mergeCell ref="BN3:BN4"/>
    <mergeCell ref="BO3:BO4"/>
    <mergeCell ref="AU3:AY3"/>
    <mergeCell ref="AA3:AA4"/>
    <mergeCell ref="AB3:AB4"/>
    <mergeCell ref="AC3:AC4"/>
    <mergeCell ref="AD3:AD4"/>
    <mergeCell ref="AE3:AE4"/>
    <mergeCell ref="AF3:AF4"/>
    <mergeCell ref="AG3:AG4"/>
    <mergeCell ref="AH3:AH4"/>
    <mergeCell ref="AJ3:AM3"/>
    <mergeCell ref="AN3:AN4"/>
    <mergeCell ref="AO3:AT3"/>
    <mergeCell ref="Z3:Z4"/>
    <mergeCell ref="G3:G4"/>
    <mergeCell ref="H3:H4"/>
    <mergeCell ref="I3:I4"/>
    <mergeCell ref="J3:N3"/>
    <mergeCell ref="O3:O4"/>
    <mergeCell ref="P3:P4"/>
    <mergeCell ref="Q3:Q4"/>
    <mergeCell ref="R3:R4"/>
    <mergeCell ref="S3:S4"/>
    <mergeCell ref="T3:T4"/>
    <mergeCell ref="V3:Y3"/>
    <mergeCell ref="F3:F4"/>
    <mergeCell ref="A3:A4"/>
    <mergeCell ref="B3:B4"/>
    <mergeCell ref="C3:C4"/>
    <mergeCell ref="D3:D4"/>
    <mergeCell ref="E3:E4"/>
    <mergeCell ref="AZ2:BE2"/>
    <mergeCell ref="BF2:BI2"/>
    <mergeCell ref="BL2:BZ2"/>
    <mergeCell ref="CB2:CE2"/>
    <mergeCell ref="A2:F2"/>
    <mergeCell ref="G2:T2"/>
    <mergeCell ref="V2:AH2"/>
    <mergeCell ref="AJ2:AM2"/>
    <mergeCell ref="AN2:AY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AF6A20F4D6E494B8F6F4F6F26DC5C86" ma:contentTypeVersion="18" ma:contentTypeDescription="Crée un document." ma:contentTypeScope="" ma:versionID="4d509b1b1013eeda5f09145207dfba4d">
  <xsd:schema xmlns:xsd="http://www.w3.org/2001/XMLSchema" xmlns:xs="http://www.w3.org/2001/XMLSchema" xmlns:p="http://schemas.microsoft.com/office/2006/metadata/properties" xmlns:ns3="81c4a323-1cf1-422c-b2de-2dc508070fc0" xmlns:ns4="9a815f7b-e5ff-4f4b-a15f-924042132fd3" targetNamespace="http://schemas.microsoft.com/office/2006/metadata/properties" ma:root="true" ma:fieldsID="bc467c44001f1622abf04485b74a22e4" ns3:_="" ns4:_="">
    <xsd:import namespace="81c4a323-1cf1-422c-b2de-2dc508070fc0"/>
    <xsd:import namespace="9a815f7b-e5ff-4f4b-a15f-924042132fd3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c4a323-1cf1-422c-b2de-2dc508070fc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815f7b-e5ff-4f4b-a15f-924042132fd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Partage du hachage d’indicateu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1c4a323-1cf1-422c-b2de-2dc508070fc0" xsi:nil="true"/>
  </documentManagement>
</p:properties>
</file>

<file path=customXml/itemProps1.xml><?xml version="1.0" encoding="utf-8"?>
<ds:datastoreItem xmlns:ds="http://schemas.openxmlformats.org/officeDocument/2006/customXml" ds:itemID="{F31E9BB1-C2F6-446D-99F7-F8772FA11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1c4a323-1cf1-422c-b2de-2dc508070fc0"/>
    <ds:schemaRef ds:uri="9a815f7b-e5ff-4f4b-a15f-924042132f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F9E4D71-0DF1-46D8-84CF-00C661826AA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29CEB6F-CDA7-4715-A71F-797CC2EBDB38}">
  <ds:schemaRefs>
    <ds:schemaRef ds:uri="81c4a323-1cf1-422c-b2de-2dc508070fc0"/>
    <ds:schemaRef ds:uri="http://www.w3.org/XML/1998/namespace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9a815f7b-e5ff-4f4b-a15f-924042132fd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CVZ_19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Maria-Paz Reyes</dc:creator>
  <cp:keywords/>
  <dc:description/>
  <cp:lastModifiedBy>mpaz.reyesh@outlook.es</cp:lastModifiedBy>
  <cp:revision/>
  <dcterms:created xsi:type="dcterms:W3CDTF">2023-07-21T06:51:29Z</dcterms:created>
  <dcterms:modified xsi:type="dcterms:W3CDTF">2024-07-10T13:36:04Z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0x0101003AF6A20F4D6E494B8F6F4F6F26DC5C86</vt:lpwstr>
  </property>
</Properties>
</file>